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ручинина\архивчик\отчеты\отчеты в экономич\отчет по программе полугодие и год\2018\2018 год\"/>
    </mc:Choice>
  </mc:AlternateContent>
  <xr:revisionPtr revIDLastSave="0" documentId="13_ncr:1_{A73530BA-281D-48BF-A51F-A5C51EF12116}" xr6:coauthVersionLast="40" xr6:coauthVersionMax="40" xr10:uidLastSave="{00000000-0000-0000-0000-000000000000}"/>
  <bookViews>
    <workbookView xWindow="0" yWindow="0" windowWidth="23040" windowHeight="9090" activeTab="3" xr2:uid="{00000000-000D-0000-FFFF-FFFF00000000}"/>
  </bookViews>
  <sheets>
    <sheet name="приложение 13" sheetId="5" r:id="rId1"/>
    <sheet name="приложение 12" sheetId="4" r:id="rId2"/>
    <sheet name="приложение 11" sheetId="1" r:id="rId3"/>
    <sheet name="приложение 10" sheetId="3" r:id="rId4"/>
    <sheet name="приложение 9" sheetId="2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9" i="3" l="1"/>
  <c r="N37" i="3"/>
  <c r="L15" i="3"/>
  <c r="M15" i="3"/>
  <c r="N15" i="3"/>
  <c r="L16" i="3"/>
  <c r="M16" i="3"/>
  <c r="N16" i="3"/>
  <c r="K16" i="3"/>
  <c r="O16" i="3"/>
  <c r="P16" i="3"/>
  <c r="M19" i="3"/>
  <c r="N19" i="3"/>
  <c r="M17" i="3"/>
  <c r="N17" i="3"/>
  <c r="K17" i="3"/>
  <c r="F45" i="1"/>
  <c r="E45" i="1"/>
  <c r="F50" i="1"/>
  <c r="E50" i="1"/>
  <c r="F51" i="1"/>
  <c r="E51" i="1"/>
  <c r="F56" i="1"/>
  <c r="E56" i="1"/>
  <c r="F63" i="1"/>
  <c r="E63" i="1"/>
  <c r="F68" i="1"/>
  <c r="E68" i="1"/>
  <c r="J37" i="3"/>
  <c r="I37" i="3"/>
  <c r="F69" i="1"/>
  <c r="E69" i="1"/>
  <c r="F74" i="1"/>
  <c r="E74" i="1"/>
  <c r="F75" i="1"/>
  <c r="E75" i="1"/>
  <c r="F80" i="1"/>
  <c r="E80" i="1"/>
  <c r="F93" i="1"/>
  <c r="E93" i="1"/>
  <c r="F98" i="1"/>
  <c r="E98" i="1"/>
  <c r="F99" i="1"/>
  <c r="E99" i="1"/>
  <c r="F104" i="1"/>
  <c r="E104" i="1"/>
  <c r="G100" i="3" l="1"/>
  <c r="K100" i="3"/>
  <c r="L100" i="3"/>
  <c r="D102" i="3"/>
  <c r="M102" i="3"/>
  <c r="M100" i="3" s="1"/>
  <c r="E188" i="1"/>
  <c r="F188" i="1" s="1"/>
  <c r="F183" i="1" s="1"/>
  <c r="E192" i="1"/>
  <c r="F192" i="1" s="1"/>
  <c r="F189" i="1" s="1"/>
  <c r="N102" i="3" l="1"/>
  <c r="N100" i="3" s="1"/>
  <c r="E189" i="1"/>
  <c r="E183" i="1"/>
  <c r="F146" i="1"/>
  <c r="F141" i="1" s="1"/>
  <c r="E146" i="1"/>
  <c r="E141" i="1" s="1"/>
  <c r="K108" i="3"/>
  <c r="K106" i="3" s="1"/>
  <c r="G106" i="3"/>
  <c r="F206" i="1"/>
  <c r="F201" i="1" s="1"/>
  <c r="E206" i="1"/>
  <c r="E201" i="1" s="1"/>
  <c r="L111" i="3"/>
  <c r="N111" i="3" s="1"/>
  <c r="L114" i="3"/>
  <c r="K114" i="3"/>
  <c r="E218" i="1"/>
  <c r="E213" i="1" s="1"/>
  <c r="E224" i="1"/>
  <c r="E219" i="1" s="1"/>
  <c r="K120" i="3"/>
  <c r="L120" i="3" s="1"/>
  <c r="L123" i="3"/>
  <c r="N123" i="3" s="1"/>
  <c r="F236" i="1"/>
  <c r="F231" i="1" s="1"/>
  <c r="E236" i="1"/>
  <c r="E231" i="1" s="1"/>
  <c r="L126" i="3"/>
  <c r="N126" i="3" s="1"/>
  <c r="K126" i="3"/>
  <c r="L129" i="3"/>
  <c r="E246" i="1"/>
  <c r="E243" i="1" s="1"/>
  <c r="L132" i="3"/>
  <c r="N132" i="3" s="1"/>
  <c r="E252" i="1"/>
  <c r="E249" i="1" s="1"/>
  <c r="E260" i="1"/>
  <c r="E255" i="1" s="1"/>
  <c r="F255" i="1" s="1"/>
  <c r="F284" i="1"/>
  <c r="F279" i="1" s="1"/>
  <c r="E284" i="1"/>
  <c r="E279" i="1" s="1"/>
  <c r="K141" i="3"/>
  <c r="M141" i="3" s="1"/>
  <c r="N141" i="3" s="1"/>
  <c r="K144" i="3"/>
  <c r="M144" i="3" s="1"/>
  <c r="J143" i="3"/>
  <c r="I143" i="3"/>
  <c r="K142" i="3"/>
  <c r="J142" i="3"/>
  <c r="I142" i="3"/>
  <c r="G142" i="3"/>
  <c r="L147" i="3"/>
  <c r="L150" i="3"/>
  <c r="N150" i="3" s="1"/>
  <c r="K150" i="3"/>
  <c r="L153" i="3"/>
  <c r="L156" i="3"/>
  <c r="L144" i="3" l="1"/>
  <c r="L142" i="3" s="1"/>
  <c r="L141" i="3"/>
  <c r="F260" i="1"/>
  <c r="F252" i="1"/>
  <c r="F249" i="1" s="1"/>
  <c r="F246" i="1"/>
  <c r="F243" i="1" s="1"/>
  <c r="F224" i="1"/>
  <c r="F219" i="1" s="1"/>
  <c r="F218" i="1"/>
  <c r="F213" i="1" s="1"/>
  <c r="L108" i="3"/>
  <c r="L106" i="3" s="1"/>
  <c r="M108" i="3"/>
  <c r="M142" i="3"/>
  <c r="N144" i="3"/>
  <c r="N142" i="3" s="1"/>
  <c r="J19" i="1"/>
  <c r="L30" i="3"/>
  <c r="N33" i="3"/>
  <c r="F62" i="1"/>
  <c r="F57" i="1" s="1"/>
  <c r="E62" i="1"/>
  <c r="E57" i="1" s="1"/>
  <c r="L42" i="3"/>
  <c r="N45" i="3"/>
  <c r="N54" i="3"/>
  <c r="M54" i="3"/>
  <c r="N57" i="3"/>
  <c r="L55" i="3"/>
  <c r="N55" i="3"/>
  <c r="E116" i="1"/>
  <c r="F116" i="1" s="1"/>
  <c r="E122" i="1"/>
  <c r="E117" i="1" s="1"/>
  <c r="L72" i="3"/>
  <c r="L78" i="3"/>
  <c r="N81" i="3"/>
  <c r="L84" i="3"/>
  <c r="K87" i="3"/>
  <c r="L87" i="3" s="1"/>
  <c r="J158" i="1"/>
  <c r="L90" i="3"/>
  <c r="L93" i="3"/>
  <c r="L96" i="3"/>
  <c r="L99" i="3"/>
  <c r="I198" i="1"/>
  <c r="L195" i="1"/>
  <c r="K195" i="1"/>
  <c r="H195" i="1"/>
  <c r="G195" i="1"/>
  <c r="H24" i="1"/>
  <c r="I24" i="1"/>
  <c r="J24" i="1"/>
  <c r="J206" i="1"/>
  <c r="H212" i="1"/>
  <c r="J224" i="1"/>
  <c r="I224" i="1"/>
  <c r="H224" i="1"/>
  <c r="J228" i="1"/>
  <c r="J236" i="1"/>
  <c r="H240" i="1"/>
  <c r="J246" i="1"/>
  <c r="N108" i="3" l="1"/>
  <c r="N106" i="3" s="1"/>
  <c r="M106" i="3"/>
  <c r="F122" i="1"/>
  <c r="F117" i="1" s="1"/>
  <c r="E111" i="1"/>
  <c r="F111" i="1" s="1"/>
  <c r="I195" i="1"/>
  <c r="J198" i="1"/>
  <c r="J195" i="1" s="1"/>
  <c r="K24" i="1" l="1"/>
  <c r="L24" i="1"/>
  <c r="G24" i="1"/>
  <c r="L267" i="1"/>
  <c r="K267" i="1"/>
  <c r="I267" i="1"/>
  <c r="G267" i="1"/>
  <c r="H275" i="1"/>
  <c r="H276" i="1"/>
  <c r="H278" i="1"/>
  <c r="J284" i="1"/>
  <c r="L29" i="4"/>
  <c r="M29" i="4"/>
  <c r="N25" i="4"/>
  <c r="M25" i="4"/>
  <c r="L25" i="4"/>
  <c r="N22" i="4"/>
  <c r="M22" i="4"/>
  <c r="L22" i="4"/>
  <c r="N19" i="4"/>
  <c r="M19" i="4"/>
  <c r="L19" i="4"/>
  <c r="N16" i="4"/>
  <c r="M16" i="4"/>
  <c r="L16" i="4"/>
  <c r="N13" i="4"/>
  <c r="M13" i="4"/>
  <c r="L13" i="4"/>
  <c r="N10" i="4"/>
  <c r="M10" i="4"/>
  <c r="L10" i="4"/>
  <c r="J17" i="2" l="1"/>
  <c r="J12" i="2"/>
  <c r="G42" i="1"/>
  <c r="H50" i="1"/>
  <c r="G50" i="1"/>
  <c r="H56" i="1"/>
  <c r="G56" i="1"/>
  <c r="I56" i="1" s="1"/>
  <c r="J56" i="1" s="1"/>
  <c r="H68" i="1"/>
  <c r="J68" i="1" s="1"/>
  <c r="G68" i="1"/>
  <c r="I68" i="1" s="1"/>
  <c r="H74" i="1"/>
  <c r="G74" i="1"/>
  <c r="I74" i="1" s="1"/>
  <c r="J74" i="1" s="1"/>
  <c r="H80" i="1"/>
  <c r="G80" i="1"/>
  <c r="I80" i="1" s="1"/>
  <c r="J80" i="1" s="1"/>
  <c r="H84" i="1"/>
  <c r="H92" i="1"/>
  <c r="G104" i="1"/>
  <c r="H128" i="1"/>
  <c r="H132" i="1"/>
  <c r="H138" i="1"/>
  <c r="H135" i="1" s="1"/>
  <c r="G138" i="1"/>
  <c r="I138" i="1" s="1"/>
  <c r="J138" i="1" s="1"/>
  <c r="J135" i="1" s="1"/>
  <c r="L135" i="1"/>
  <c r="K135" i="1"/>
  <c r="G146" i="1"/>
  <c r="H150" i="1"/>
  <c r="H158" i="1"/>
  <c r="H164" i="1"/>
  <c r="H170" i="1"/>
  <c r="H176" i="1"/>
  <c r="H182" i="1"/>
  <c r="H177" i="1" s="1"/>
  <c r="G182" i="1"/>
  <c r="I182" i="1" s="1"/>
  <c r="H188" i="1"/>
  <c r="H183" i="1" s="1"/>
  <c r="G188" i="1"/>
  <c r="I188" i="1" s="1"/>
  <c r="H192" i="1"/>
  <c r="G192" i="1"/>
  <c r="H189" i="1"/>
  <c r="G189" i="1"/>
  <c r="L189" i="1"/>
  <c r="K189" i="1"/>
  <c r="L183" i="1"/>
  <c r="K183" i="1"/>
  <c r="L177" i="1"/>
  <c r="K177" i="1"/>
  <c r="G177" i="1"/>
  <c r="G206" i="1"/>
  <c r="I212" i="1"/>
  <c r="J212" i="1" s="1"/>
  <c r="G218" i="1"/>
  <c r="I261" i="1"/>
  <c r="G261" i="1"/>
  <c r="L261" i="1"/>
  <c r="K261" i="1"/>
  <c r="H44" i="1"/>
  <c r="I294" i="1"/>
  <c r="J294" i="1" s="1"/>
  <c r="J291" i="1" s="1"/>
  <c r="L291" i="1"/>
  <c r="K291" i="1"/>
  <c r="H291" i="1"/>
  <c r="H42" i="1" s="1"/>
  <c r="G291" i="1"/>
  <c r="M78" i="3"/>
  <c r="N78" i="3" s="1"/>
  <c r="N76" i="3" s="1"/>
  <c r="L76" i="3"/>
  <c r="K76" i="3"/>
  <c r="N105" i="3"/>
  <c r="N103" i="3" s="1"/>
  <c r="L103" i="3"/>
  <c r="K103" i="3"/>
  <c r="G103" i="3"/>
  <c r="G85" i="3"/>
  <c r="G88" i="3"/>
  <c r="G91" i="3"/>
  <c r="G94" i="3"/>
  <c r="G97" i="3"/>
  <c r="M99" i="3"/>
  <c r="N99" i="3" s="1"/>
  <c r="N97" i="3" s="1"/>
  <c r="L97" i="3"/>
  <c r="K97" i="3"/>
  <c r="J140" i="3"/>
  <c r="I140" i="3"/>
  <c r="N139" i="3"/>
  <c r="M139" i="3"/>
  <c r="L139" i="3"/>
  <c r="K139" i="3"/>
  <c r="J139" i="3"/>
  <c r="I139" i="3"/>
  <c r="G139" i="3"/>
  <c r="M156" i="3"/>
  <c r="N156" i="3" s="1"/>
  <c r="N154" i="3" s="1"/>
  <c r="L154" i="3"/>
  <c r="L27" i="3" s="1"/>
  <c r="K154" i="3"/>
  <c r="K27" i="3" s="1"/>
  <c r="G154" i="3"/>
  <c r="H25" i="4"/>
  <c r="I25" i="4" s="1"/>
  <c r="K25" i="4" s="1"/>
  <c r="K13" i="4"/>
  <c r="H13" i="4"/>
  <c r="H10" i="4"/>
  <c r="I10" i="4" s="1"/>
  <c r="G10" i="4"/>
  <c r="G135" i="1" l="1"/>
  <c r="H18" i="1"/>
  <c r="I192" i="1"/>
  <c r="G18" i="1"/>
  <c r="I218" i="1"/>
  <c r="J218" i="1" s="1"/>
  <c r="H218" i="1"/>
  <c r="L117" i="3" s="1"/>
  <c r="G183" i="1"/>
  <c r="G20" i="1"/>
  <c r="I20" i="1" s="1"/>
  <c r="K10" i="4"/>
  <c r="M97" i="3"/>
  <c r="I291" i="1"/>
  <c r="I135" i="1"/>
  <c r="I183" i="1"/>
  <c r="J188" i="1"/>
  <c r="J183" i="1" s="1"/>
  <c r="I177" i="1"/>
  <c r="J182" i="1"/>
  <c r="J177" i="1" s="1"/>
  <c r="J192" i="1"/>
  <c r="I206" i="1"/>
  <c r="M76" i="3"/>
  <c r="M103" i="3"/>
  <c r="M154" i="3"/>
  <c r="O15" i="3"/>
  <c r="P15" i="3"/>
  <c r="J189" i="1" l="1"/>
  <c r="J18" i="1"/>
  <c r="I189" i="1"/>
  <c r="I18" i="1"/>
  <c r="O13" i="3"/>
  <c r="P13" i="3"/>
  <c r="O27" i="3"/>
  <c r="O25" i="3" s="1"/>
  <c r="P27" i="3"/>
  <c r="P25" i="3" s="1"/>
  <c r="L25" i="3"/>
  <c r="K25" i="3"/>
  <c r="L28" i="3"/>
  <c r="O28" i="3"/>
  <c r="P28" i="3"/>
  <c r="K28" i="3"/>
  <c r="M30" i="3"/>
  <c r="L31" i="3"/>
  <c r="O31" i="3"/>
  <c r="P31" i="3"/>
  <c r="K31" i="3"/>
  <c r="M33" i="3"/>
  <c r="N31" i="3" s="1"/>
  <c r="L37" i="3"/>
  <c r="O37" i="3"/>
  <c r="P37" i="3"/>
  <c r="K37" i="3"/>
  <c r="M39" i="3"/>
  <c r="L40" i="3"/>
  <c r="O40" i="3"/>
  <c r="P40" i="3"/>
  <c r="K40" i="3"/>
  <c r="M42" i="3"/>
  <c r="N42" i="3" s="1"/>
  <c r="N40" i="3" s="1"/>
  <c r="L43" i="3"/>
  <c r="O43" i="3"/>
  <c r="P43" i="3"/>
  <c r="K43" i="3"/>
  <c r="M45" i="3"/>
  <c r="N43" i="3" s="1"/>
  <c r="L46" i="3"/>
  <c r="O46" i="3"/>
  <c r="P46" i="3"/>
  <c r="K46" i="3"/>
  <c r="M48" i="3"/>
  <c r="N48" i="3" s="1"/>
  <c r="N46" i="3" s="1"/>
  <c r="P49" i="3"/>
  <c r="L49" i="3"/>
  <c r="O49" i="3"/>
  <c r="K49" i="3"/>
  <c r="M51" i="3"/>
  <c r="M49" i="3" s="1"/>
  <c r="L52" i="3"/>
  <c r="H98" i="1" s="1"/>
  <c r="I98" i="1" s="1"/>
  <c r="M52" i="3"/>
  <c r="N52" i="3"/>
  <c r="O52" i="3"/>
  <c r="P52" i="3"/>
  <c r="K52" i="3"/>
  <c r="H104" i="1"/>
  <c r="J104" i="1" s="1"/>
  <c r="O55" i="3"/>
  <c r="P55" i="3"/>
  <c r="K55" i="3"/>
  <c r="M57" i="3"/>
  <c r="L70" i="3"/>
  <c r="K70" i="3"/>
  <c r="M72" i="3"/>
  <c r="N72" i="3" s="1"/>
  <c r="N70" i="3" s="1"/>
  <c r="L73" i="3"/>
  <c r="K73" i="3"/>
  <c r="M75" i="3"/>
  <c r="M73" i="3" s="1"/>
  <c r="L79" i="3"/>
  <c r="H146" i="1" s="1"/>
  <c r="J146" i="1" s="1"/>
  <c r="O79" i="3"/>
  <c r="P79" i="3"/>
  <c r="K79" i="3"/>
  <c r="M81" i="3"/>
  <c r="M79" i="3" s="1"/>
  <c r="L82" i="3"/>
  <c r="K82" i="3"/>
  <c r="M84" i="3"/>
  <c r="M82" i="3" s="1"/>
  <c r="L85" i="3"/>
  <c r="K85" i="3"/>
  <c r="M87" i="3"/>
  <c r="M85" i="3" s="1"/>
  <c r="L88" i="3"/>
  <c r="K88" i="3"/>
  <c r="M90" i="3"/>
  <c r="M88" i="3" s="1"/>
  <c r="L91" i="3"/>
  <c r="O91" i="3"/>
  <c r="P91" i="3"/>
  <c r="K91" i="3"/>
  <c r="M93" i="3"/>
  <c r="M91" i="3" s="1"/>
  <c r="L94" i="3"/>
  <c r="K94" i="3"/>
  <c r="M96" i="3"/>
  <c r="N96" i="3" s="1"/>
  <c r="N94" i="3" s="1"/>
  <c r="L109" i="3"/>
  <c r="O109" i="3"/>
  <c r="P109" i="3"/>
  <c r="K109" i="3"/>
  <c r="M111" i="3"/>
  <c r="N109" i="3" s="1"/>
  <c r="L112" i="3"/>
  <c r="O112" i="3"/>
  <c r="P112" i="3"/>
  <c r="K112" i="3"/>
  <c r="M114" i="3"/>
  <c r="N114" i="3" s="1"/>
  <c r="N112" i="3" s="1"/>
  <c r="L115" i="3"/>
  <c r="O115" i="3"/>
  <c r="P115" i="3"/>
  <c r="K115" i="3"/>
  <c r="M117" i="3"/>
  <c r="N117" i="3" s="1"/>
  <c r="N115" i="3" s="1"/>
  <c r="L118" i="3"/>
  <c r="O118" i="3"/>
  <c r="P118" i="3"/>
  <c r="K118" i="3"/>
  <c r="M120" i="3"/>
  <c r="N120" i="3" s="1"/>
  <c r="N118" i="3" s="1"/>
  <c r="L121" i="3"/>
  <c r="M121" i="3"/>
  <c r="N121" i="3"/>
  <c r="O121" i="3"/>
  <c r="P121" i="3"/>
  <c r="K121" i="3"/>
  <c r="L124" i="3"/>
  <c r="O124" i="3"/>
  <c r="P124" i="3"/>
  <c r="K124" i="3"/>
  <c r="M126" i="3"/>
  <c r="N124" i="3" s="1"/>
  <c r="L127" i="3"/>
  <c r="K127" i="3"/>
  <c r="M129" i="3"/>
  <c r="N129" i="3" s="1"/>
  <c r="N127" i="3" s="1"/>
  <c r="J130" i="3"/>
  <c r="I130" i="3"/>
  <c r="L130" i="3"/>
  <c r="M130" i="3"/>
  <c r="N130" i="3"/>
  <c r="K130" i="3"/>
  <c r="J98" i="1" l="1"/>
  <c r="J93" i="1" s="1"/>
  <c r="I93" i="1"/>
  <c r="K15" i="3"/>
  <c r="K13" i="3" s="1"/>
  <c r="H20" i="1"/>
  <c r="J20" i="1" s="1"/>
  <c r="H26" i="1"/>
  <c r="J26" i="1" s="1"/>
  <c r="P17" i="3"/>
  <c r="M70" i="3"/>
  <c r="M55" i="3"/>
  <c r="M46" i="3"/>
  <c r="M43" i="3"/>
  <c r="M40" i="3"/>
  <c r="M37" i="3"/>
  <c r="M31" i="3"/>
  <c r="M28" i="3"/>
  <c r="O17" i="3"/>
  <c r="N93" i="3"/>
  <c r="N91" i="3" s="1"/>
  <c r="N90" i="3"/>
  <c r="N88" i="3" s="1"/>
  <c r="N87" i="3"/>
  <c r="N85" i="3" s="1"/>
  <c r="N84" i="3"/>
  <c r="N82" i="3" s="1"/>
  <c r="N79" i="3"/>
  <c r="N75" i="3"/>
  <c r="N73" i="3" s="1"/>
  <c r="L13" i="3"/>
  <c r="N51" i="3"/>
  <c r="N49" i="3" s="1"/>
  <c r="N30" i="3"/>
  <c r="M127" i="3"/>
  <c r="M124" i="3"/>
  <c r="M118" i="3"/>
  <c r="M115" i="3"/>
  <c r="M112" i="3"/>
  <c r="M109" i="3"/>
  <c r="M94" i="3"/>
  <c r="L133" i="3"/>
  <c r="M133" i="3"/>
  <c r="N133" i="3"/>
  <c r="K133" i="3"/>
  <c r="G136" i="3"/>
  <c r="G151" i="3"/>
  <c r="K136" i="3"/>
  <c r="L136" i="3"/>
  <c r="M136" i="3"/>
  <c r="N136" i="3"/>
  <c r="J137" i="3"/>
  <c r="I137" i="3"/>
  <c r="J136" i="3"/>
  <c r="I136" i="3"/>
  <c r="O145" i="3"/>
  <c r="O22" i="3" s="1"/>
  <c r="P145" i="3"/>
  <c r="P22" i="3" s="1"/>
  <c r="L145" i="3"/>
  <c r="L22" i="3" s="1"/>
  <c r="K145" i="3"/>
  <c r="K22" i="3" s="1"/>
  <c r="M147" i="3"/>
  <c r="M145" i="3" s="1"/>
  <c r="M22" i="3" s="1"/>
  <c r="O148" i="3"/>
  <c r="P148" i="3"/>
  <c r="L148" i="3"/>
  <c r="M150" i="3"/>
  <c r="K148" i="3"/>
  <c r="L151" i="3"/>
  <c r="K151" i="3"/>
  <c r="M153" i="3"/>
  <c r="J9" i="3"/>
  <c r="I9" i="3"/>
  <c r="J13" i="3"/>
  <c r="I13" i="3"/>
  <c r="J17" i="3"/>
  <c r="I17" i="3"/>
  <c r="J20" i="3"/>
  <c r="I20" i="3"/>
  <c r="J25" i="3"/>
  <c r="I25" i="3"/>
  <c r="J28" i="3"/>
  <c r="I28" i="3"/>
  <c r="J31" i="3"/>
  <c r="I31" i="3"/>
  <c r="J34" i="3"/>
  <c r="I34" i="3"/>
  <c r="J40" i="3"/>
  <c r="I40" i="3"/>
  <c r="J43" i="3"/>
  <c r="I43" i="3"/>
  <c r="J52" i="3"/>
  <c r="I52" i="3"/>
  <c r="J55" i="3"/>
  <c r="I55" i="3"/>
  <c r="J61" i="3"/>
  <c r="I61" i="3"/>
  <c r="J67" i="3"/>
  <c r="I67" i="3"/>
  <c r="J79" i="3"/>
  <c r="I79" i="3"/>
  <c r="J109" i="3"/>
  <c r="I109" i="3"/>
  <c r="J112" i="3"/>
  <c r="I112" i="3"/>
  <c r="E212" i="1" s="1"/>
  <c r="J115" i="3"/>
  <c r="I115" i="3"/>
  <c r="J118" i="3"/>
  <c r="I118" i="3"/>
  <c r="J121" i="3"/>
  <c r="I121" i="3"/>
  <c r="E228" i="1" s="1"/>
  <c r="J124" i="3"/>
  <c r="I124" i="3"/>
  <c r="J133" i="3"/>
  <c r="I133" i="3"/>
  <c r="J145" i="3"/>
  <c r="F273" i="1" s="1"/>
  <c r="I145" i="3"/>
  <c r="E273" i="1" s="1"/>
  <c r="J148" i="3"/>
  <c r="I148" i="3"/>
  <c r="I10" i="3"/>
  <c r="J10" i="3"/>
  <c r="I14" i="3"/>
  <c r="J14" i="3"/>
  <c r="I18" i="3"/>
  <c r="J18" i="3"/>
  <c r="I21" i="3"/>
  <c r="J21" i="3"/>
  <c r="I23" i="3"/>
  <c r="J23" i="3"/>
  <c r="I24" i="3"/>
  <c r="J24" i="3"/>
  <c r="I26" i="3"/>
  <c r="J26" i="3"/>
  <c r="I29" i="3"/>
  <c r="J29" i="3"/>
  <c r="I32" i="3"/>
  <c r="J32" i="3"/>
  <c r="I35" i="3"/>
  <c r="J35" i="3"/>
  <c r="I38" i="3"/>
  <c r="J38" i="3"/>
  <c r="I53" i="3"/>
  <c r="J53" i="3"/>
  <c r="I56" i="3"/>
  <c r="J56" i="3"/>
  <c r="I58" i="3"/>
  <c r="J58" i="3"/>
  <c r="I59" i="3"/>
  <c r="J59" i="3"/>
  <c r="I60" i="3"/>
  <c r="J60" i="3"/>
  <c r="I62" i="3"/>
  <c r="J62" i="3"/>
  <c r="I64" i="3"/>
  <c r="J64" i="3"/>
  <c r="I65" i="3"/>
  <c r="J65" i="3"/>
  <c r="I66" i="3"/>
  <c r="J66" i="3"/>
  <c r="I68" i="3"/>
  <c r="J68" i="3"/>
  <c r="I134" i="3"/>
  <c r="J134" i="3"/>
  <c r="I146" i="3"/>
  <c r="J146" i="3"/>
  <c r="I149" i="3"/>
  <c r="J149" i="3"/>
  <c r="I19" i="1"/>
  <c r="L13" i="1"/>
  <c r="L20" i="1"/>
  <c r="L26" i="1"/>
  <c r="L29" i="1"/>
  <c r="L11" i="1" s="1"/>
  <c r="L30" i="1"/>
  <c r="L32" i="1"/>
  <c r="L44" i="1"/>
  <c r="L39" i="1" s="1"/>
  <c r="L45" i="1"/>
  <c r="L51" i="1"/>
  <c r="L63" i="1"/>
  <c r="L69" i="1"/>
  <c r="L75" i="1"/>
  <c r="L81" i="1"/>
  <c r="L87" i="1"/>
  <c r="L93" i="1"/>
  <c r="L99" i="1"/>
  <c r="L105" i="1"/>
  <c r="L111" i="1"/>
  <c r="L117" i="1"/>
  <c r="L123" i="1"/>
  <c r="L18" i="1" s="1"/>
  <c r="L129" i="1"/>
  <c r="L141" i="1"/>
  <c r="L147" i="1"/>
  <c r="L153" i="1"/>
  <c r="L159" i="1"/>
  <c r="L165" i="1"/>
  <c r="L171" i="1"/>
  <c r="L201" i="1"/>
  <c r="L207" i="1"/>
  <c r="L213" i="1"/>
  <c r="L219" i="1"/>
  <c r="L225" i="1"/>
  <c r="L231" i="1"/>
  <c r="L237" i="1"/>
  <c r="L243" i="1"/>
  <c r="L249" i="1"/>
  <c r="L255" i="1"/>
  <c r="L273" i="1"/>
  <c r="L279" i="1"/>
  <c r="L285" i="1"/>
  <c r="G26" i="1"/>
  <c r="I42" i="1"/>
  <c r="J42" i="1" s="1"/>
  <c r="I50" i="1"/>
  <c r="H81" i="1"/>
  <c r="I81" i="1"/>
  <c r="J81" i="1"/>
  <c r="G81" i="1"/>
  <c r="K87" i="1"/>
  <c r="J87" i="1"/>
  <c r="I87" i="1"/>
  <c r="H87" i="1"/>
  <c r="G87" i="1"/>
  <c r="K81" i="1"/>
  <c r="I104" i="1"/>
  <c r="H123" i="1"/>
  <c r="K123" i="1"/>
  <c r="G123" i="1"/>
  <c r="H129" i="1"/>
  <c r="K129" i="1"/>
  <c r="G129" i="1"/>
  <c r="I128" i="1"/>
  <c r="J128" i="1" s="1"/>
  <c r="J123" i="1" s="1"/>
  <c r="I132" i="1"/>
  <c r="J132" i="1" s="1"/>
  <c r="J129" i="1" s="1"/>
  <c r="I146" i="1"/>
  <c r="H147" i="1"/>
  <c r="I147" i="1"/>
  <c r="J147" i="1"/>
  <c r="K147" i="1"/>
  <c r="G147" i="1"/>
  <c r="K153" i="1"/>
  <c r="J153" i="1"/>
  <c r="I153" i="1"/>
  <c r="H153" i="1"/>
  <c r="G153" i="1"/>
  <c r="K159" i="1"/>
  <c r="J159" i="1"/>
  <c r="I159" i="1"/>
  <c r="H159" i="1"/>
  <c r="G159" i="1"/>
  <c r="K165" i="1"/>
  <c r="J165" i="1"/>
  <c r="I165" i="1"/>
  <c r="H165" i="1"/>
  <c r="G165" i="1"/>
  <c r="K171" i="1"/>
  <c r="J171" i="1"/>
  <c r="I171" i="1"/>
  <c r="H171" i="1"/>
  <c r="G171" i="1"/>
  <c r="I236" i="1"/>
  <c r="H243" i="1"/>
  <c r="I243" i="1"/>
  <c r="J243" i="1"/>
  <c r="K243" i="1"/>
  <c r="G243" i="1"/>
  <c r="H255" i="1"/>
  <c r="I255" i="1"/>
  <c r="J255" i="1"/>
  <c r="G255" i="1"/>
  <c r="L17" i="3" l="1"/>
  <c r="L19" i="3" s="1"/>
  <c r="E225" i="1"/>
  <c r="F228" i="1"/>
  <c r="F225" i="1" s="1"/>
  <c r="F212" i="1"/>
  <c r="F207" i="1" s="1"/>
  <c r="E207" i="1"/>
  <c r="M151" i="3"/>
  <c r="M27" i="3"/>
  <c r="L12" i="1"/>
  <c r="N147" i="3"/>
  <c r="N145" i="3" s="1"/>
  <c r="N22" i="3" s="1"/>
  <c r="H15" i="1"/>
  <c r="H21" i="1"/>
  <c r="I26" i="1"/>
  <c r="J50" i="1"/>
  <c r="L14" i="1"/>
  <c r="N153" i="3"/>
  <c r="N28" i="3"/>
  <c r="M13" i="3"/>
  <c r="M148" i="3"/>
  <c r="M25" i="3"/>
  <c r="L27" i="1"/>
  <c r="L15" i="1"/>
  <c r="L21" i="1"/>
  <c r="I129" i="1"/>
  <c r="I123" i="1"/>
  <c r="K255" i="1"/>
  <c r="I275" i="1"/>
  <c r="J275" i="1" s="1"/>
  <c r="I276" i="1"/>
  <c r="J276" i="1" s="1"/>
  <c r="I278" i="1"/>
  <c r="J278" i="1" s="1"/>
  <c r="I284" i="1"/>
  <c r="H285" i="1"/>
  <c r="J285" i="1"/>
  <c r="K285" i="1"/>
  <c r="G285" i="1"/>
  <c r="I288" i="1"/>
  <c r="I285" i="1" s="1"/>
  <c r="H22" i="4"/>
  <c r="I22" i="4" s="1"/>
  <c r="G22" i="4"/>
  <c r="H19" i="4"/>
  <c r="I19" i="4" s="1"/>
  <c r="K19" i="4" s="1"/>
  <c r="G19" i="4"/>
  <c r="K16" i="4"/>
  <c r="I16" i="4"/>
  <c r="H16" i="4"/>
  <c r="G16" i="4"/>
  <c r="I29" i="4" l="1"/>
  <c r="K22" i="4"/>
  <c r="N151" i="3"/>
  <c r="N27" i="3"/>
  <c r="N13" i="3"/>
  <c r="N25" i="3"/>
  <c r="N148" i="3"/>
  <c r="L9" i="1"/>
  <c r="K29" i="4"/>
  <c r="H13" i="1" l="1"/>
  <c r="I13" i="1"/>
  <c r="J13" i="1"/>
  <c r="K13" i="1"/>
  <c r="G13" i="1"/>
  <c r="K18" i="1"/>
  <c r="H45" i="1"/>
  <c r="I45" i="1"/>
  <c r="J45" i="1"/>
  <c r="K45" i="1"/>
  <c r="G45" i="1"/>
  <c r="H51" i="1"/>
  <c r="I51" i="1"/>
  <c r="J51" i="1"/>
  <c r="K51" i="1"/>
  <c r="G51" i="1"/>
  <c r="H63" i="1"/>
  <c r="I63" i="1"/>
  <c r="J63" i="1"/>
  <c r="K63" i="1"/>
  <c r="G63" i="1"/>
  <c r="H69" i="1"/>
  <c r="I69" i="1"/>
  <c r="J69" i="1"/>
  <c r="K69" i="1"/>
  <c r="G69" i="1"/>
  <c r="H75" i="1"/>
  <c r="I75" i="1"/>
  <c r="J75" i="1"/>
  <c r="K75" i="1"/>
  <c r="G75" i="1"/>
  <c r="H93" i="1"/>
  <c r="K93" i="1"/>
  <c r="G93" i="1"/>
  <c r="H99" i="1"/>
  <c r="I99" i="1"/>
  <c r="J99" i="1"/>
  <c r="K99" i="1"/>
  <c r="G99" i="1"/>
  <c r="H105" i="1"/>
  <c r="I105" i="1"/>
  <c r="J105" i="1"/>
  <c r="K105" i="1"/>
  <c r="K20" i="1" s="1"/>
  <c r="G105" i="1"/>
  <c r="K111" i="1"/>
  <c r="K117" i="1"/>
  <c r="H141" i="1"/>
  <c r="I141" i="1"/>
  <c r="J141" i="1"/>
  <c r="K141" i="1"/>
  <c r="G141" i="1"/>
  <c r="K26" i="1"/>
  <c r="H29" i="1"/>
  <c r="H11" i="1" s="1"/>
  <c r="I29" i="1"/>
  <c r="I11" i="1" s="1"/>
  <c r="J29" i="1"/>
  <c r="J11" i="1" s="1"/>
  <c r="K29" i="1"/>
  <c r="K11" i="1" s="1"/>
  <c r="H30" i="1"/>
  <c r="H12" i="1" s="1"/>
  <c r="I30" i="1"/>
  <c r="I12" i="1" s="1"/>
  <c r="J30" i="1"/>
  <c r="J12" i="1" s="1"/>
  <c r="K30" i="1"/>
  <c r="H32" i="1"/>
  <c r="I32" i="1"/>
  <c r="J32" i="1"/>
  <c r="K32" i="1"/>
  <c r="G29" i="1"/>
  <c r="G11" i="1" s="1"/>
  <c r="G30" i="1"/>
  <c r="G12" i="1" s="1"/>
  <c r="G32" i="1"/>
  <c r="H39" i="1"/>
  <c r="I44" i="1"/>
  <c r="I39" i="1" s="1"/>
  <c r="J44" i="1"/>
  <c r="J39" i="1" s="1"/>
  <c r="K44" i="1"/>
  <c r="K39" i="1" s="1"/>
  <c r="G44" i="1"/>
  <c r="G39" i="1" s="1"/>
  <c r="K249" i="1"/>
  <c r="H249" i="1"/>
  <c r="I249" i="1"/>
  <c r="J249" i="1"/>
  <c r="G249" i="1"/>
  <c r="K231" i="1"/>
  <c r="I231" i="1"/>
  <c r="J231" i="1"/>
  <c r="H237" i="1"/>
  <c r="I237" i="1"/>
  <c r="J237" i="1"/>
  <c r="K237" i="1"/>
  <c r="G237" i="1"/>
  <c r="H231" i="1"/>
  <c r="G231" i="1"/>
  <c r="H225" i="1"/>
  <c r="I225" i="1"/>
  <c r="J225" i="1"/>
  <c r="K225" i="1"/>
  <c r="G225" i="1"/>
  <c r="H219" i="1"/>
  <c r="I219" i="1"/>
  <c r="J219" i="1"/>
  <c r="K219" i="1"/>
  <c r="G219" i="1"/>
  <c r="H213" i="1"/>
  <c r="I213" i="1"/>
  <c r="J213" i="1"/>
  <c r="K213" i="1"/>
  <c r="G213" i="1"/>
  <c r="H207" i="1"/>
  <c r="I207" i="1"/>
  <c r="J207" i="1"/>
  <c r="K207" i="1"/>
  <c r="G207" i="1"/>
  <c r="H201" i="1"/>
  <c r="I201" i="1"/>
  <c r="J201" i="1"/>
  <c r="K201" i="1"/>
  <c r="G201" i="1"/>
  <c r="H273" i="1"/>
  <c r="I273" i="1"/>
  <c r="J273" i="1"/>
  <c r="K273" i="1"/>
  <c r="G273" i="1"/>
  <c r="H279" i="1"/>
  <c r="I279" i="1"/>
  <c r="J279" i="1"/>
  <c r="K279" i="1"/>
  <c r="G279" i="1"/>
  <c r="H14" i="1" l="1"/>
  <c r="K12" i="1"/>
  <c r="K14" i="1"/>
  <c r="J14" i="1"/>
  <c r="I14" i="1"/>
  <c r="G14" i="1"/>
  <c r="J15" i="1"/>
  <c r="K15" i="1"/>
  <c r="G15" i="1"/>
  <c r="I15" i="1"/>
  <c r="K27" i="1"/>
  <c r="I27" i="1"/>
  <c r="K21" i="1"/>
  <c r="I21" i="1"/>
  <c r="J21" i="1"/>
  <c r="J27" i="1"/>
  <c r="H27" i="1"/>
  <c r="H9" i="1" s="1"/>
  <c r="G27" i="1"/>
  <c r="G21" i="1"/>
  <c r="J9" i="1" l="1"/>
  <c r="I9" i="1"/>
  <c r="G9" i="1"/>
  <c r="K9" i="1"/>
  <c r="K19" i="3" l="1"/>
  <c r="L20" i="3"/>
  <c r="L11" i="3" s="1"/>
  <c r="M20" i="3"/>
  <c r="M11" i="3" s="1"/>
  <c r="N20" i="3"/>
  <c r="N11" i="3" s="1"/>
  <c r="O20" i="3"/>
  <c r="O11" i="3" s="1"/>
  <c r="P20" i="3"/>
  <c r="P11" i="3" s="1"/>
  <c r="K20" i="3"/>
  <c r="L12" i="3"/>
  <c r="L9" i="3" s="1"/>
  <c r="O19" i="3"/>
  <c r="O12" i="3" s="1"/>
  <c r="P19" i="3"/>
  <c r="P12" i="3" s="1"/>
  <c r="P9" i="3" l="1"/>
  <c r="O9" i="3"/>
  <c r="K11" i="3"/>
  <c r="K12" i="3"/>
  <c r="M12" i="3"/>
  <c r="M9" i="3" s="1"/>
  <c r="N12" i="3"/>
  <c r="N9" i="3" s="1"/>
  <c r="K9" i="3" l="1"/>
</calcChain>
</file>

<file path=xl/sharedStrings.xml><?xml version="1.0" encoding="utf-8"?>
<sst xmlns="http://schemas.openxmlformats.org/spreadsheetml/2006/main" count="1233" uniqueCount="293">
  <si>
    <t>Статус (муниципальная программа, подпрограмма, отдельное мероприятие)</t>
  </si>
  <si>
    <t>Наименование муниципальной программы, подпрограммы, отдельного мероприятия</t>
  </si>
  <si>
    <t>ГРБС</t>
  </si>
  <si>
    <t>Код бюджетной классификации</t>
  </si>
  <si>
    <t>РзПр</t>
  </si>
  <si>
    <t>ЦСР</t>
  </si>
  <si>
    <t>ВР</t>
  </si>
  <si>
    <t>Расходы по годам</t>
  </si>
  <si>
    <t>год, предшествующий отчетному году реализации программы</t>
  </si>
  <si>
    <t>план</t>
  </si>
  <si>
    <t>факт</t>
  </si>
  <si>
    <t xml:space="preserve">отчетный год реализации муниципальной программы </t>
  </si>
  <si>
    <t>N п/п</t>
  </si>
  <si>
    <t>...</t>
  </si>
  <si>
    <t>Информация</t>
  </si>
  <si>
    <t xml:space="preserve">о целевых показателях и показателях результативности подпрограмм и отдельных мероприятий </t>
  </si>
  <si>
    <t>муниципальной программы Северо-Енисейского района</t>
  </si>
  <si>
    <t>Цель, целевые показатели, задачи, показатели результативности</t>
  </si>
  <si>
    <t>Ед. измерения</t>
  </si>
  <si>
    <t>Весовой критерий</t>
  </si>
  <si>
    <t>Год, предшествующий отчетному году</t>
  </si>
  <si>
    <t>Отчетный год реализации муниципальной программы</t>
  </si>
  <si>
    <t>Плановый период</t>
  </si>
  <si>
    <t>Примечание (причины невыполнения показателей по муниципальной программе, выбор действий по преодолению)</t>
  </si>
  <si>
    <t>значение на конец года</t>
  </si>
  <si>
    <t>1-й год</t>
  </si>
  <si>
    <t>2-й год</t>
  </si>
  <si>
    <t xml:space="preserve">Информация </t>
  </si>
  <si>
    <t>Примечание</t>
  </si>
  <si>
    <t>плановый период</t>
  </si>
  <si>
    <t xml:space="preserve">Муниципальная программа </t>
  </si>
  <si>
    <t>всего расходные обязательства</t>
  </si>
  <si>
    <t>в том числе по ГРБС:</t>
  </si>
  <si>
    <t>Подпрограмма 1</t>
  </si>
  <si>
    <t xml:space="preserve">Информация об использовании бюджетных ассигнований </t>
  </si>
  <si>
    <t xml:space="preserve">бюджета Северо-Енисейского района и иных средств </t>
  </si>
  <si>
    <t xml:space="preserve">на реализацию программы с указанием плановых и фактических значений </t>
  </si>
  <si>
    <t>Источники финансирования</t>
  </si>
  <si>
    <t xml:space="preserve">Отчетный год реализации муниципальной программы </t>
  </si>
  <si>
    <t>всего</t>
  </si>
  <si>
    <t>в том числе:</t>
  </si>
  <si>
    <t>внебюджетные источники</t>
  </si>
  <si>
    <t xml:space="preserve">бюджет района </t>
  </si>
  <si>
    <t>бюджет района</t>
  </si>
  <si>
    <t>Наименование объекта, территория строительства (приобретения) &lt;1&gt;</t>
  </si>
  <si>
    <t>Мощность объекта с указанием ед. измерения</t>
  </si>
  <si>
    <t>Годы строительства (приобретения) &lt;2&gt;</t>
  </si>
  <si>
    <t>Сметная стоимость по утвержденной ПСД, всего &lt;3&gt;</t>
  </si>
  <si>
    <t>в ценах 2001 г.</t>
  </si>
  <si>
    <t>аванс</t>
  </si>
  <si>
    <t>лимит</t>
  </si>
  <si>
    <t>Главный распорядитель 1</t>
  </si>
  <si>
    <t>федеральный бюджет</t>
  </si>
  <si>
    <t>краевой бюджет</t>
  </si>
  <si>
    <t>Объект 2</t>
  </si>
  <si>
    <t>Заказчик 2</t>
  </si>
  <si>
    <t>Итого по мероприятию 1</t>
  </si>
  <si>
    <t>бюджеты района</t>
  </si>
  <si>
    <t>Наименование мероприятия 2</t>
  </si>
  <si>
    <t>Главный распорядитель 2</t>
  </si>
  <si>
    <t>Итого по подпрограмме 1</t>
  </si>
  <si>
    <t>Наименование подпрограммы 2</t>
  </si>
  <si>
    <t>Итого по программе</t>
  </si>
  <si>
    <t>главный распорядитель 1</t>
  </si>
  <si>
    <t>главный распорядитель 2</t>
  </si>
  <si>
    <t xml:space="preserve">Информация
о планируемых значениях и фактически достигнутых значениях сводных показателей муниципальных заданий
</t>
  </si>
  <si>
    <t>Наименование муниципальной услуги (работы)</t>
  </si>
  <si>
    <t>Содержание муниципальной услуги (работы) &lt;1&gt;</t>
  </si>
  <si>
    <t>Наименование и значение показателя объема муниципальной услуги (работы)</t>
  </si>
  <si>
    <t>Администрация Северо-Енисейского района</t>
  </si>
  <si>
    <t>Х</t>
  </si>
  <si>
    <t>11 02</t>
  </si>
  <si>
    <t>Отдел физической культуры, спорта и молодежной политики администрации Северо-Енисейского района</t>
  </si>
  <si>
    <t xml:space="preserve">Программа «Развитие физической культуры, спорта и молодежной политики» Подпрограмма 1
«Развитие массовой физической культуры и спорта»
</t>
  </si>
  <si>
    <t>Подпрограмма 2</t>
  </si>
  <si>
    <t xml:space="preserve">Программа «Развитие физической культуры, спорта и молодежной политики»
Подпрограмма 2 «Развитие молодежной политики в районе»
</t>
  </si>
  <si>
    <t>07 07</t>
  </si>
  <si>
    <t>Подпрограмма 3</t>
  </si>
  <si>
    <t xml:space="preserve">Программа «Развитие физической культуры, спорта и молодежной политики» Подпрограмма 3
«Обеспечение жильем молодых семей в Северо-Енисейском районе»
</t>
  </si>
  <si>
    <t>10 03</t>
  </si>
  <si>
    <t>Подпрограмма 4</t>
  </si>
  <si>
    <t xml:space="preserve">Программа «Развитие физической культуры, спорта и молодежной политики»
Подпрограмма 4 «Повышение мотивации населения к здоровому и активному образу жизни»
</t>
  </si>
  <si>
    <t>Подпрограмма 5</t>
  </si>
  <si>
    <r>
      <t xml:space="preserve">об использовании бюджетных ассигнований </t>
    </r>
    <r>
      <rPr>
        <sz val="10"/>
        <color rgb="FF000000"/>
        <rFont val="Times New Roman"/>
        <family val="1"/>
        <charset val="204"/>
      </rPr>
      <t>бюджета Северо-Енисейского района и иных средств на реализацию отдельных мероприятий программы и подпрограмм с указанием плановых и фактических значений (с расшифровкой по главным распорядителям средств бюджета Северо-Енисейского района, подпрограммам, отдельным мероприятиям программы, а также по годам реализации программы)</t>
    </r>
  </si>
  <si>
    <t>11 05</t>
  </si>
  <si>
    <t xml:space="preserve">Подпрограмма 1 Задача 1 Мероприятие 1 </t>
  </si>
  <si>
    <t>Организация и проведение всероссийских, районных массовых акций на территории района</t>
  </si>
  <si>
    <t>Подпрограмма 1 Задача 1 Мероприятие 2</t>
  </si>
  <si>
    <t>Пропаганда здорового образа жизни среди населения Северо-Енисейского района</t>
  </si>
  <si>
    <t>Подпрограмма 1 Задача 1 Мероприятие 4</t>
  </si>
  <si>
    <t>Улучшение материально-технической базы для спортивных клубов по месту жительства граждан</t>
  </si>
  <si>
    <t>Подпрограмма 1 Задача 1 Мероприятие 5</t>
  </si>
  <si>
    <t>Организация и проведение физкультурных и комплексных спортивных мероприятий среди лиц средних и старших групп населенных пунктов района</t>
  </si>
  <si>
    <t>Подпрограмма 1 Задача 2 Мероприятие 1</t>
  </si>
  <si>
    <t>Организация и проведение районных физкультурно-спортивных мероприятий на территории Северо-Енисейского района</t>
  </si>
  <si>
    <t>Подпрограмма 1 Задача 2 Мероприятие 2</t>
  </si>
  <si>
    <t xml:space="preserve">Участие в официальных физкультурных, спортивных мероприятиях Красноярского края </t>
  </si>
  <si>
    <t>Подпрограмма 1 Задача 3 Мероприятие 1</t>
  </si>
  <si>
    <t>Проведение районных физкультурно-спортивных мероприятий с маломобильной категорией населения</t>
  </si>
  <si>
    <t>Подпрограмма 1 Задача 4 Мероприятие 1</t>
  </si>
  <si>
    <t>Обеспечение деятельности муниципального казенного учреждения «СК Северо-Енисейского района «Нерика»</t>
  </si>
  <si>
    <t>Подпрограмма 1 Задача 4 Мероприятие 2</t>
  </si>
  <si>
    <t>Капитальный ремонт стадиона, ул. Фабричная, 1 гп Северо-Енисейский</t>
  </si>
  <si>
    <t>Подпрограмма 1 Задача 4 Мероприятие 3</t>
  </si>
  <si>
    <t>Устройство крытой переходной галереи из здания муниципального бюджетного физкультурно-оздоровительного учреждения "Бассейна "Аяхта" Северо-Енисейского района" по ул. Фабричная, 1Б в здание физкультурно-спортивного центра по ул. Фабричная (стр.№ 4) в гп Северо-Енисейский</t>
  </si>
  <si>
    <t>Подпрограмма 1 Задача 4 Мероприятие 4</t>
  </si>
  <si>
    <t xml:space="preserve">Подготовка проектной документации с получением положительного заключения государственной экспертизы на строительство теплых раздевалок, бытовых помещений для крытой хоккейной коробки, ул. Ленина 9А, гп Северо-Енисейский                     </t>
  </si>
  <si>
    <t>Подпрограмма 1 Задача 4 Мероприятие 5</t>
  </si>
  <si>
    <t>Установка модульного здания раздевалок для крытой хоккейной коробки ул. Ленина 9а, гп Северо-Енисейский</t>
  </si>
  <si>
    <t>Подпрограмма 1 Задача 5 Мероприятие 1</t>
  </si>
  <si>
    <t>Обеспечение деятельности (оказание услуг) муниципальным бюджетным физкультурно-оздоровительным учреждением "Бассейн "Аяхта" Северо-Енисейского района"</t>
  </si>
  <si>
    <t>Подпрограмма 2 Задача 1 Мероприятие 1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</si>
  <si>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</si>
  <si>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Подпрограмма 2 Задача 2 Мероприятие 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</si>
  <si>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</si>
  <si>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Подпрограмма 2 Задача 3 Мероприятие 1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</si>
  <si>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 творческого, профессионального, интеллектуального потенциалов подростков и молодежи  </t>
  </si>
  <si>
    <t>Софинансирование 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</si>
  <si>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</si>
  <si>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Обеспечение деятельности (оказание услуг) муниципальным бюджетным учреждением «Молодежный центр Северо-Енисейского района»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</si>
  <si>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</si>
  <si>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Подпрограмма 3 Задача 1</t>
  </si>
  <si>
    <t>Предоставление молодым семьям-участникам подпрограммы социальных выплат на приобретение жилья или строительство индивидуального жилого дома</t>
  </si>
  <si>
    <t>Подпрограмма 5 Задача 1 мероприятие 1</t>
  </si>
  <si>
    <t>Руководство и управление в сфере установленных функций органа муниципальной власти</t>
  </si>
  <si>
    <t>Программа «Развитие физической культуры, спорта и молодежной политики»</t>
  </si>
  <si>
    <t xml:space="preserve">Программа «Развитие физической культуры, спорта и молодежной политики»
Подпрограмма 4 «Повышение мотивации населения к здоровому и активному образу жизни»
</t>
  </si>
  <si>
    <t xml:space="preserve">Программа «Развитие физической культуры, спорта и молодежной политики»
Подпрограмма 5 «Обеспечение реализации муниципальной программы и прочие мероприятия»
</t>
  </si>
  <si>
    <t xml:space="preserve">Программа «Развитие Организация и проведение всероссийских, районных массовых акций на территории района
</t>
  </si>
  <si>
    <t xml:space="preserve">Пропаганда здорового образа жизни среди населения Северо-Енисейского района
</t>
  </si>
  <si>
    <t xml:space="preserve">Улучшение материально-технической базы для спортивных клубов по месту жительства граждан
</t>
  </si>
  <si>
    <t xml:space="preserve"> </t>
  </si>
  <si>
    <t xml:space="preserve">Проведение районных физкультурно-спортивных мероприятий с маломобильной категорией населения 
</t>
  </si>
  <si>
    <t xml:space="preserve">Обеспечение деятельности муниципального казенного учреждения «СК Северо-Енисейского района «Нерика»
</t>
  </si>
  <si>
    <t xml:space="preserve">Капитальный ремонт стадиона, ул. Фабричная, 1 гп Северо-Енисейский 
</t>
  </si>
  <si>
    <t xml:space="preserve">Устройство крытой переходной галереи из здания муниципального бюджетного физкультурно-оздоровительного учреждения "Бассейна "Аяхта" Северо-Енисейского района" по ул. Фабричная, 1Б в здание физкультурно-спортивного центра по ул. Фабричная (стр.№ 4) в гп Северо-Енисейский
</t>
  </si>
  <si>
    <t xml:space="preserve">Установка модульного здания раздевалок для крытой хоккейной коробки ул. Ленина 9а, гп Северо-Енисейский 
</t>
  </si>
  <si>
    <t xml:space="preserve"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
</t>
  </si>
  <si>
    <t xml:space="preserve">Предоставление молодым семьям-участникам подпрограммы социальных выплат на приобретение жилья или строительство индивидуального жилого дома
</t>
  </si>
  <si>
    <t xml:space="preserve">Руководство и управление в сфере установленных функций органа муниципальной власти
</t>
  </si>
  <si>
    <t>Обеспечение доступа к объектам спорта (бассейн)</t>
  </si>
  <si>
    <t>Организация  мероприятий в сфере молодежной политики, направленных на вовлечение молодежи в инновационную, предпринимательскую, добровольческую деятельности, а так же развитие гражданской активности молодежи и формирование здорового образа жизни</t>
  </si>
  <si>
    <t xml:space="preserve">Организация 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Х
</t>
  </si>
  <si>
    <t xml:space="preserve">Организация 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 , развитие творческого, профессионального, интеллектуального потенциалов подростков и молодежи 
</t>
  </si>
  <si>
    <t>Наименование подпрограммы 1: «Развитие массовой физической культуры и спорта»</t>
  </si>
  <si>
    <t xml:space="preserve">Главный распорядитель: Администрация Северо-Енисейского района,
Отдел физической культуры, спорта и молодежной политики администрации Северо-Енисейского района
</t>
  </si>
  <si>
    <t>Заказчик: «Служба заказчика-застройщика Северо-Енисейского района»</t>
  </si>
  <si>
    <t>0910083030, 0910080293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</si>
  <si>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</si>
  <si>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Софинансирование расходов на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</si>
  <si>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09200S4560</t>
  </si>
  <si>
    <t>Подпрограмма 2 Мероприятие 1</t>
  </si>
  <si>
    <t>Подпрограмма 2 Мероприятие 2</t>
  </si>
  <si>
    <t>Подпрограмма 2 Мероприятие 3</t>
  </si>
  <si>
    <t>Подпрограмма 2 Мероприятие 4</t>
  </si>
  <si>
    <t>Подпрограмма 2 Мероприятие 5</t>
  </si>
  <si>
    <t>(рублей)</t>
  </si>
  <si>
    <t>Доля граждан Северо-Енисейского района, систематически занимающихся физической культурой и спортом, от общей численности населения района</t>
  </si>
  <si>
    <t>%</t>
  </si>
  <si>
    <t>чел</t>
  </si>
  <si>
    <t>ед</t>
  </si>
  <si>
    <t>Доля населения Северо-Енисейского района, систематически занимающегося физической культурой и спортом от населения района</t>
  </si>
  <si>
    <t>Доля молодых семей, улучшивших жилищные условия за счет полученных социальных выплат, к общему количеству молодых семей, состоящих на учете нуждающихся в улучшении жилищных условий за весь период действия подпрограммы</t>
  </si>
  <si>
    <t>Доля молодых семей, получивших свидетельства о выделении социальных выплат на приобретение или строительство жилья и реализовавших свое право на улучшение жилищных условий за счет средств социальной выплаты, в общем количестве молодых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</t>
  </si>
  <si>
    <t>Цель 4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</si>
  <si>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Задача №1. 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проведения, участия в районных физкультурно-спортивных мероприятиях на территории Северо-Енисейского района и участия в официальных физкультурных, спортивных мероприятиях Красноярского края</t>
  </si>
  <si>
    <t>Количество участников официальных физкультурных мероприятий и спортивных соревнований, Красноярского края, согласно официальному календарному плану физкультурных и спортивных мероприятий Красноярского края</t>
  </si>
  <si>
    <t>Количество молодежи и взрослого населения района систематически занимающегося физической культурой и спортом в спортивных клубах по месту жительства граждан</t>
  </si>
  <si>
    <t>Задача №4 Развитие и совершенствование инфраструктуры физической культуры и спорта в Северо-Енисейском районе</t>
  </si>
  <si>
    <t xml:space="preserve">Обеспеченность спортивными сооружениями в Северо-Енисейском районе </t>
  </si>
  <si>
    <t>Количество проведенных мероприятий</t>
  </si>
  <si>
    <t xml:space="preserve">Количество участников </t>
  </si>
  <si>
    <t>шт</t>
  </si>
  <si>
    <t>Задача 2 Создание условий для дальнейшего развития и совершенствования системы патриотического воспитания молодежи</t>
  </si>
  <si>
    <t>Задача 3 Создание условий для выявления, поддержки и развития талантливой и инициативной молодежи</t>
  </si>
  <si>
    <t>Количество молодых семей, получивших социальную выплату</t>
  </si>
  <si>
    <t>Количество молодых семей, получивших свидетельства о выделении социальных выплат на приобретение или строительство жилья и реализовавших свое право на улучшение жилищных условий за счет средств социальной выплаты, привлекших дополнительные денежные средства</t>
  </si>
  <si>
    <t>Цель подпрограммы 5: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</t>
  </si>
  <si>
    <t>Задача 1 Обеспечение деятельности и выполнение функций отдела по физической культуре, спорту и молодежной политике администрации Северо-Енисейского района по выработке и реализации муниципальной политики и нормативно-правовому регулированию в сфере физической культуры, спорта, а также по управлению муниципальным имуществом в сфере физической культуры и спорта</t>
  </si>
  <si>
    <t>Проведение мониторинга результатов деятельности бюджетных и казенных учреждений, подведомственных Отделу по физической культуре, спорту и молодежной политики администрации Северо-Енисейского района в отношении которых Отделу по физической культуре, спорту и молодежной политики администрации Северо-Енисейского района осуществляет функции и полномочия учредителя</t>
  </si>
  <si>
    <t>Своевременность утверждения муниципальных заданий бюджетных учреждений, в отношении которых Отдел по физической культуре, спорту и молодежной политики администрации Северо-Енисейского района осуществляет функции и полномочия учредителя</t>
  </si>
  <si>
    <t>Своевременность предоставления бюджетной и бухгалтерской отчетности</t>
  </si>
  <si>
    <t>нет информации</t>
  </si>
  <si>
    <t>План на 2018 г.</t>
  </si>
  <si>
    <t xml:space="preserve">Количество договоров </t>
  </si>
  <si>
    <t>Расходы бюджета на оказание (выполнение) муниципальной услуги (работы),  рублей</t>
  </si>
  <si>
    <t xml:space="preserve">Количество мероприятий (единица)
</t>
  </si>
  <si>
    <t>Мероприятие 6. Техническое перевооружение объекта муниципальной собственности (монтаж внутренней системы холодного водоснабжения модульного здания раздевалок для крытой хоккейной коробки, ул. Ленина, 9А, гп Северо-Енисейский</t>
  </si>
  <si>
    <t>Мероприятие 7.  Техническое перевооружение объекта муниципальной собственности (монтаж внутренней системы горячего водоснабжения модульного здания раздевалок для крытой хоккейной коробки, ул. Ленина, 9А, гп Северо-Енисейский</t>
  </si>
  <si>
    <t>Мероприятие 8.  Техническое перевооружение объекта муниципальной собственности (монтаж внутренней системы отопления модульного здания раздевалок для крытой хоккейной коробки, ул. Ленина, 9А, гп Северо-Енисейский</t>
  </si>
  <si>
    <t>Объект  монтаж внутренней системы отопления модульного здания раздевалок для крытой хоккейной коробки, ул. Ленина, 9А, гп Северо-Енисейский</t>
  </si>
  <si>
    <t>Объект монтаж внутренней системы горячего водоснабжения модульного здания раздевалок для крытой хоккейной коробки, ул. Ленина, 9А, гп Северо-Енисейский</t>
  </si>
  <si>
    <t>Объект монтаж внутренней системы холодного водоснабжения модульного здания раздевалок для крытой хоккейной коробки, ул. Ленина, 9А, гп Северо-Енисейский</t>
  </si>
  <si>
    <t>в ценах контракта на 01.01.2018 г.</t>
  </si>
  <si>
    <t>Остаток сметной стоимости на 01.01.2019 г.</t>
  </si>
  <si>
    <t>в ценах контракта на 01.01.2019 г.</t>
  </si>
  <si>
    <t>Подпрограмма 5 Задача 1 мероприятие 2</t>
  </si>
  <si>
    <t xml:space="preserve"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
</t>
  </si>
  <si>
    <t xml:space="preserve">«Софинансирование 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
</t>
  </si>
  <si>
    <t xml:space="preserve"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
</t>
  </si>
  <si>
    <t>Подпрограмма 2 Мероприятие 6</t>
  </si>
  <si>
    <t>Подпрограмма 2 Мероприятие 7</t>
  </si>
  <si>
    <t xml:space="preserve"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 МБУ «МЦ «Аурум»
</t>
  </si>
  <si>
    <t xml:space="preserve">Обеспечение деятельности (оказание услуг) муниципальным бюджетным учреждением «Молодежный центр "АУРУМ" Северо-Енисейского района»
</t>
  </si>
  <si>
    <t>Софинансирование субсидии бюджетам муниципальных образований на поддержку деятельности муниципальных молодежных центров в рамках подпрограммы 
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</si>
  <si>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 творческого, профессионального, интеллектуального потенциалов подростков и молодежи</t>
  </si>
  <si>
    <t>Подпрограмма 1 Мероприятие 8</t>
  </si>
  <si>
    <t>Техническое перевооружение объекта муниципальной собственности (монтаж внутренней системы отопления модульного здания раздевалок для крытой хоккейной коробки, ул. Ленина, 9А, гп Северо-Енисейский</t>
  </si>
  <si>
    <t>Подпрограмма 1 Мероприятие 7</t>
  </si>
  <si>
    <t>Техническое перевооружение объекта муниципальной собственности (монтаж внутренней системы горячего водоснабжения модульного здания раздевалок для крытой хоккейной коробки, ул. Ленина, 9А, гп Северо-Енисейский</t>
  </si>
  <si>
    <t>Подпрограмма 1 Мероприятие 6</t>
  </si>
  <si>
    <t>Техническое перевооружение объекта муниципальной собственности (монтаж внутренней системы холодного водоснабжения модульного здания раздевалок для крытой хоккейной коробки, ул. Ленина, 9А, гп Северо-Енисейский</t>
  </si>
  <si>
    <t>Подпрограмма 1 Мероприятие 5</t>
  </si>
  <si>
    <t>Устройство системы видеонаблюдения стадиона, ул. Фабричная, 1 гп Северо-Енисейский</t>
  </si>
  <si>
    <t>Подпрограмма 1 Мероприятие 4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</si>
  <si>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 МБУ «Бассейн «Аяхта»</t>
  </si>
  <si>
    <t>Подпрограмма 1  Мероприятие 3</t>
  </si>
  <si>
    <t xml:space="preserve"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 МКУ «СК «Нерика»
</t>
  </si>
  <si>
    <t>Подпрограмма 1 Мероприятие 2</t>
  </si>
  <si>
    <t xml:space="preserve">Устройство освещения стадиона, ул. Фабричная, 1 гп Северо-Енисейский
</t>
  </si>
  <si>
    <t>Подпрограмма 1 Задача 2 Мероприятие 4</t>
  </si>
  <si>
    <t xml:space="preserve">Софинансирование 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
</t>
  </si>
  <si>
    <t>Подпрограмма 1 Задача 2 Мероприятие 3</t>
  </si>
  <si>
    <t xml:space="preserve"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
</t>
  </si>
  <si>
    <t>Участие в официальных физкультурных, спортивных мероприятиях Красноярского края</t>
  </si>
  <si>
    <t>Подпрограмма 1 Задача 1 Мероприятие 3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</si>
  <si>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</si>
  <si>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«Софинансирование 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</si>
  <si>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9200S4540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</si>
  <si>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 МБУ «МЦ «Аурум»</t>
  </si>
  <si>
    <t>Подпрограмма 1  Мероприятие 8</t>
  </si>
  <si>
    <t>Подпрограмма 1  Мероприятие 7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</si>
  <si>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</t>
  </si>
  <si>
    <t>Подпрограмма 1 Мероприятие 3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</si>
  <si>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 МКУ «СК «Нерика»</t>
  </si>
  <si>
    <t>Устройство освещения стадиона, ул. Фабричная, 1 гп Северо-Енисейский</t>
  </si>
  <si>
    <t>Софинансирование 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</si>
  <si>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09100S4180</t>
  </si>
  <si>
    <t>Cубсидии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</si>
  <si>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Программа «Развитие физической культуры, спорта и молодежной политики»
Подпрограмма 5 «Обеспечение реализации муниципальной программы и прочие мероприятия"</t>
  </si>
  <si>
    <r>
      <t xml:space="preserve">Программа </t>
    </r>
    <r>
      <rPr>
        <sz val="10"/>
        <rFont val="Calibri"/>
        <family val="2"/>
        <charset val="204"/>
      </rPr>
      <t>«Развитие физической культуры, спорта и молодежной политики»</t>
    </r>
  </si>
  <si>
    <t>Цель подпрограммы1: Обеспечение развития массовой физической культуры на территории Северо-Енисейского района</t>
  </si>
  <si>
    <t xml:space="preserve"> Количество участников официальных физкультурных мероприятий и спортивных соревнований, проводимых на территории Северо-Енисейского района, согласно календарному плану физкультурно-спортивных мероприятий Северо-Енисейского района</t>
  </si>
  <si>
    <t>Задача №2 привлечение молодежи и взрослого населения района к систематическим занятиям спортом, через организацию работы спортивных клубов по месту жительства граждан</t>
  </si>
  <si>
    <t>Задача №3 Развитие адаптивной физической культуры в Северо-Енисейском районе</t>
  </si>
  <si>
    <t xml:space="preserve"> Количество участников физкультурно-спортивных мероприятий  Северо-Енисейского района для маломобильной категории населения</t>
  </si>
  <si>
    <t>Задача № 5. Создание благоприятных условий для оздоровления населения Северо-Енисейского района, развитие массовой физической культуры и спорта, привлечение широких масс населения к занятиям физической культурой и спортом</t>
  </si>
  <si>
    <t xml:space="preserve">Количество населения систематически занимающегося физической культурой и спортом на спортивных объектах Северо-Енисейского района, бассейн «Аяхта» Северо-Енисейского района, МКУ СК «Нерика» Северо-Енисейского района </t>
  </si>
  <si>
    <t>Цель подпрограммы 2: Создание условий для успешной социализации и эффективной самореализации молодежи Северо-Енисейского района</t>
  </si>
  <si>
    <t xml:space="preserve">Задача 1 Вовлечение молодежи в общественную деятельность и обеспечение эффективного взаимодействия с организациями и учреждениями
</t>
  </si>
  <si>
    <t>Цель подпрограммы 3: Предоставление государственной поддержки молодым семьям, признанных в установленном порядке, нуждающимися в улучшении жилищных условий</t>
  </si>
  <si>
    <t>Задача 1 Предоставление молодым семьям – участникам подпрограммы социальных выплат, на приобретение жилья или строительство индивидуального жилого дома</t>
  </si>
  <si>
    <t>Задача 2 Создание условий для привлечения молодыми семьями собственных средств, финансовых средств кредитных организаций и других организаций, предоставляющих кредиты и займы, в том числе ипотечные жилищные кредиты, для приобретения жилья или строительства индивидуального жилого дома</t>
  </si>
  <si>
    <t>Доля молодых семей, получивших свидетельства о выделении социальных выплат на приобретение или строительство жилья и реализовавших свое право, привлекших дополнительные денежные средства, к  общему количеству молодых семей, получивших свидетельства и реализовавших свое право</t>
  </si>
  <si>
    <t>Своевременность разработки нормативных правовых актов, договоров и соглашений, формирующих расходные обязательства</t>
  </si>
  <si>
    <t xml:space="preserve">                  </t>
  </si>
  <si>
    <t xml:space="preserve">Мероприятие 2
Устройство освещения стадиона, ул. Фабричная, 1 гп Северо-Енисейский
</t>
  </si>
  <si>
    <t xml:space="preserve">Устройство освещения стадиона, ул. Фабричная, 1 гп Северо-Енисейский
</t>
  </si>
  <si>
    <t xml:space="preserve">Мероприятие 5
Устройство системы видеонаблюдения стадиона, ул. Фабричная, 1 гп Северо-Енисейский
</t>
  </si>
  <si>
    <t>Мероприятие 5
Устройство системы видеонаблюдения стадиона, ул. Фабричная, 1 гп Северо-Енисейский</t>
  </si>
  <si>
    <t xml:space="preserve">Мероприятие 9. Асфальтирование территории стадиона ул. Фабричная, 1, гп Северо-Енисейский (текущий ремонт) </t>
  </si>
  <si>
    <t>Подпрограмма 5 Задача 1 мероприятие 3</t>
  </si>
  <si>
    <t>Мероприятие 3. Средствам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</si>
  <si>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Подпрограмма 2 Мероприятие 8</t>
  </si>
  <si>
    <t>Мероприятие 8.Предоставление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</si>
  <si>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Подпрограмма 1  Мероприятие 9</t>
  </si>
  <si>
    <t xml:space="preserve">Асфальтирование территории стадиона ул. Фабричная, 1, гп Северо-Енисейский (текущий ремонт) </t>
  </si>
  <si>
    <t>Подпрограмма 1  Мероприятие 10</t>
  </si>
  <si>
    <t>Подпрограмма 1  Мероприятие 11</t>
  </si>
  <si>
    <t>09100s7450</t>
  </si>
  <si>
    <t>х</t>
  </si>
  <si>
    <t>Подпрограмма 1 Мероприятие 11</t>
  </si>
  <si>
    <t>Подпрограмма 1 Мероприятие 10</t>
  </si>
  <si>
    <t>Подпрограмма 1 Мероприятие 9</t>
  </si>
  <si>
    <t>Подпрограмма 1  Мероприятие 4</t>
  </si>
  <si>
    <t xml:space="preserve"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
</t>
  </si>
  <si>
    <t>Финансирование за январь - декабрь 2018г.</t>
  </si>
  <si>
    <t>Фактическое освоение за январь - декабрь 2018г.</t>
  </si>
  <si>
    <t>Виды выполненных работ за январь - декабрь 2018г.</t>
  </si>
  <si>
    <t>январь - декабрь</t>
  </si>
  <si>
    <t>Подпрограмма 2 Мероприятие 9</t>
  </si>
  <si>
    <t>Мероприятие 9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</si>
  <si>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денежные средства в сумме 18 818,07 возвращены в краевой бюджет в связи с возникновением вакансий специалистов, не замещенных в срок от трех недель до двух месяцев)*:</t>
  </si>
  <si>
    <t>Подпрограмма 1 Мероприятие 12</t>
  </si>
  <si>
    <t>Мероприятие 12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</si>
  <si>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январь -декабрь</t>
  </si>
  <si>
    <t>Подпрограмма 1  Мероприятие 12</t>
  </si>
  <si>
    <t>В связи с несостоявшимся выездом команды района для участия в зимнем фестивале ГТО в количестве 10 человек по причине аномальных морозов; для участия в спартакиаде ветеранов спорта в количестве 8 человек по причине неудовлетворительного состояния дорожного полотна (гололедица) на трассе Северо-Енисейск-Епишино</t>
  </si>
  <si>
    <t xml:space="preserve">Выделено средств было в 2018 году на 6 молодых семей </t>
  </si>
  <si>
    <t>6 молодых семей привлекли дополнительные средства</t>
  </si>
  <si>
    <t>И.о. начальника отдела физической культуры, спорта и молодежной политики администрации Северо-Енисейского района              А.Ю. Смолина</t>
  </si>
  <si>
    <t xml:space="preserve">Информация
по объектам недвижимого имущества муниципальной
собственности Северо-Енисейского района, подлежащим строительству,
реконструкции, техническому перевооружению
или приобретению, включенным в муниципальную программу
Северо-Енисейского района «Развитие физической культуры, спорта и молодежной политики»
(наименование программы)
за январь -декабрь 2018 г. (нарастающим итогом)
</t>
  </si>
  <si>
    <t>И.о. начальника отдела физической культуры, спорта и молодежной политики              А.Ю. Смолина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</si>
</sst>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sz val="10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u/>
      <sz val="11"/>
      <color rgb="FFFF0000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Times New Roman"/>
      <family val="2"/>
      <charset val="204"/>
    </font>
    <font>
      <sz val="9"/>
      <color rgb="FFFF0000"/>
      <name val="Times New Roman"/>
      <family val="1"/>
      <charset val="204"/>
    </font>
    <font>
      <sz val="9"/>
      <color rgb="FFFF0000"/>
      <name val="Calibri"/>
      <family val="2"/>
      <charset val="204"/>
    </font>
    <font>
      <sz val="10"/>
      <name val="Times New Roman"/>
      <family val="2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9"/>
      <name val="Times New Roman"/>
      <family val="1"/>
      <charset val="204"/>
    </font>
    <font>
      <sz val="1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FF0000"/>
      <name val="Times New Roman"/>
      <family val="2"/>
      <charset val="204"/>
    </font>
    <font>
      <sz val="11"/>
      <name val="Calibri"/>
      <family val="2"/>
      <charset val="204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03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/>
    <xf numFmtId="0" fontId="0" fillId="2" borderId="0" xfId="0" applyFill="1"/>
    <xf numFmtId="0" fontId="8" fillId="2" borderId="0" xfId="0" applyFont="1" applyFill="1" applyAlignment="1">
      <alignment horizontal="right" vertical="center"/>
    </xf>
    <xf numFmtId="0" fontId="11" fillId="2" borderId="0" xfId="0" applyFont="1" applyFill="1"/>
    <xf numFmtId="0" fontId="0" fillId="2" borderId="0" xfId="0" applyFill="1" applyBorder="1" applyAlignment="1"/>
    <xf numFmtId="0" fontId="0" fillId="2" borderId="0" xfId="0" applyFill="1" applyBorder="1"/>
    <xf numFmtId="0" fontId="1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9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horizontal="left"/>
    </xf>
    <xf numFmtId="0" fontId="13" fillId="2" borderId="16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justify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center" wrapText="1"/>
    </xf>
    <xf numFmtId="0" fontId="13" fillId="2" borderId="0" xfId="0" applyFont="1" applyFill="1"/>
    <xf numFmtId="0" fontId="18" fillId="2" borderId="3" xfId="1" applyFont="1" applyFill="1" applyBorder="1" applyAlignment="1">
      <alignment vertical="center" wrapText="1"/>
    </xf>
    <xf numFmtId="4" fontId="13" fillId="2" borderId="3" xfId="0" applyNumberFormat="1" applyFont="1" applyFill="1" applyBorder="1" applyAlignment="1">
      <alignment vertical="center" wrapText="1"/>
    </xf>
    <xf numFmtId="0" fontId="20" fillId="2" borderId="0" xfId="0" applyFont="1" applyFill="1"/>
    <xf numFmtId="0" fontId="23" fillId="2" borderId="0" xfId="0" applyFont="1" applyFill="1"/>
    <xf numFmtId="0" fontId="15" fillId="2" borderId="0" xfId="0" applyFont="1" applyFill="1"/>
    <xf numFmtId="4" fontId="23" fillId="2" borderId="0" xfId="0" applyNumberFormat="1" applyFont="1" applyFill="1"/>
    <xf numFmtId="0" fontId="13" fillId="2" borderId="21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left" vertical="center" wrapText="1"/>
    </xf>
    <xf numFmtId="0" fontId="29" fillId="2" borderId="0" xfId="0" applyFont="1" applyFill="1" applyAlignment="1">
      <alignment horizontal="left"/>
    </xf>
    <xf numFmtId="0" fontId="28" fillId="2" borderId="0" xfId="0" applyFont="1" applyFill="1" applyAlignment="1">
      <alignment vertical="center" wrapText="1"/>
    </xf>
    <xf numFmtId="0" fontId="29" fillId="2" borderId="0" xfId="0" applyFont="1" applyFill="1"/>
    <xf numFmtId="0" fontId="12" fillId="2" borderId="0" xfId="0" applyFont="1" applyFill="1" applyBorder="1" applyAlignment="1">
      <alignment vertical="center" wrapText="1"/>
    </xf>
    <xf numFmtId="0" fontId="30" fillId="2" borderId="0" xfId="0" applyFont="1" applyFill="1" applyAlignment="1">
      <alignment horizontal="left" vertical="center" wrapText="1"/>
    </xf>
    <xf numFmtId="0" fontId="31" fillId="2" borderId="0" xfId="0" applyFont="1" applyFill="1" applyAlignment="1">
      <alignment horizontal="left"/>
    </xf>
    <xf numFmtId="0" fontId="30" fillId="2" borderId="0" xfId="0" applyFont="1" applyFill="1" applyAlignment="1">
      <alignment vertical="center" wrapText="1"/>
    </xf>
    <xf numFmtId="0" fontId="31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13" fillId="2" borderId="17" xfId="0" applyFont="1" applyFill="1" applyBorder="1" applyAlignment="1">
      <alignment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0" fontId="26" fillId="2" borderId="0" xfId="0" applyFont="1" applyFill="1" applyAlignment="1">
      <alignment horizontal="center" vertical="center" wrapText="1"/>
    </xf>
    <xf numFmtId="0" fontId="13" fillId="2" borderId="15" xfId="0" applyFont="1" applyFill="1" applyBorder="1" applyAlignment="1">
      <alignment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vertical="center" wrapText="1"/>
    </xf>
    <xf numFmtId="0" fontId="13" fillId="2" borderId="25" xfId="0" applyFont="1" applyFill="1" applyBorder="1" applyAlignment="1">
      <alignment horizontal="left" vertical="center" wrapText="1"/>
    </xf>
    <xf numFmtId="0" fontId="13" fillId="2" borderId="16" xfId="0" applyFont="1" applyFill="1" applyBorder="1" applyAlignment="1">
      <alignment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29" xfId="0" applyFont="1" applyFill="1" applyBorder="1" applyAlignment="1">
      <alignment horizontal="left" vertical="center" wrapText="1"/>
    </xf>
    <xf numFmtId="0" fontId="13" fillId="2" borderId="34" xfId="0" applyFont="1" applyFill="1" applyBorder="1" applyAlignment="1">
      <alignment horizontal="left" vertical="center" wrapText="1"/>
    </xf>
    <xf numFmtId="0" fontId="13" fillId="2" borderId="35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vertical="center" wrapText="1"/>
    </xf>
    <xf numFmtId="0" fontId="0" fillId="0" borderId="0" xfId="0" applyAlignment="1"/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4" fillId="2" borderId="36" xfId="0" applyFont="1" applyFill="1" applyBorder="1" applyAlignment="1">
      <alignment vertical="center" wrapText="1"/>
    </xf>
    <xf numFmtId="0" fontId="1" fillId="2" borderId="37" xfId="0" applyFont="1" applyFill="1" applyBorder="1" applyAlignment="1">
      <alignment vertical="center" wrapText="1"/>
    </xf>
    <xf numFmtId="0" fontId="4" fillId="2" borderId="37" xfId="0" applyFont="1" applyFill="1" applyBorder="1" applyAlignment="1">
      <alignment vertical="center" wrapText="1"/>
    </xf>
    <xf numFmtId="2" fontId="1" fillId="2" borderId="37" xfId="0" applyNumberFormat="1" applyFont="1" applyFill="1" applyBorder="1" applyAlignment="1">
      <alignment vertical="center" wrapText="1"/>
    </xf>
    <xf numFmtId="2" fontId="1" fillId="2" borderId="38" xfId="0" applyNumberFormat="1" applyFont="1" applyFill="1" applyBorder="1" applyAlignment="1">
      <alignment vertical="center" wrapText="1"/>
    </xf>
    <xf numFmtId="2" fontId="1" fillId="2" borderId="3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2" fontId="1" fillId="2" borderId="15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center" wrapText="1"/>
    </xf>
    <xf numFmtId="2" fontId="13" fillId="2" borderId="3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horizontal="left"/>
    </xf>
    <xf numFmtId="0" fontId="1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vertical="center" wrapText="1"/>
    </xf>
    <xf numFmtId="0" fontId="13" fillId="3" borderId="25" xfId="0" applyFont="1" applyFill="1" applyBorder="1" applyAlignment="1">
      <alignment horizontal="left" vertical="center" wrapText="1"/>
    </xf>
    <xf numFmtId="0" fontId="13" fillId="3" borderId="16" xfId="0" applyFont="1" applyFill="1" applyBorder="1" applyAlignment="1">
      <alignment vertical="center" wrapText="1"/>
    </xf>
    <xf numFmtId="0" fontId="13" fillId="3" borderId="16" xfId="0" applyFont="1" applyFill="1" applyBorder="1" applyAlignment="1">
      <alignment horizontal="left" vertical="center" wrapText="1"/>
    </xf>
    <xf numFmtId="0" fontId="13" fillId="3" borderId="26" xfId="0" applyFont="1" applyFill="1" applyBorder="1" applyAlignment="1">
      <alignment horizontal="left" vertical="center" wrapText="1"/>
    </xf>
    <xf numFmtId="0" fontId="13" fillId="3" borderId="29" xfId="0" applyFont="1" applyFill="1" applyBorder="1" applyAlignment="1">
      <alignment horizontal="left" vertical="center" wrapText="1"/>
    </xf>
    <xf numFmtId="0" fontId="13" fillId="3" borderId="17" xfId="0" applyFont="1" applyFill="1" applyBorder="1" applyAlignment="1">
      <alignment vertical="center" wrapText="1"/>
    </xf>
    <xf numFmtId="0" fontId="13" fillId="3" borderId="17" xfId="0" applyFont="1" applyFill="1" applyBorder="1" applyAlignment="1">
      <alignment horizontal="left" vertical="center" wrapText="1"/>
    </xf>
    <xf numFmtId="0" fontId="13" fillId="3" borderId="30" xfId="0" applyFont="1" applyFill="1" applyBorder="1" applyAlignment="1">
      <alignment horizontal="left" vertical="center" wrapText="1"/>
    </xf>
    <xf numFmtId="0" fontId="13" fillId="3" borderId="26" xfId="0" applyFont="1" applyFill="1" applyBorder="1" applyAlignment="1">
      <alignment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15" xfId="0" applyFont="1" applyFill="1" applyBorder="1" applyAlignment="1">
      <alignment vertical="center" wrapText="1"/>
    </xf>
    <xf numFmtId="0" fontId="13" fillId="3" borderId="28" xfId="0" applyFont="1" applyFill="1" applyBorder="1" applyAlignment="1">
      <alignment vertical="center" wrapText="1"/>
    </xf>
    <xf numFmtId="0" fontId="13" fillId="3" borderId="22" xfId="0" applyFont="1" applyFill="1" applyBorder="1" applyAlignment="1">
      <alignment horizontal="left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2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2" fontId="11" fillId="2" borderId="3" xfId="0" applyNumberFormat="1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left" vertical="center" wrapText="1"/>
    </xf>
    <xf numFmtId="2" fontId="14" fillId="2" borderId="3" xfId="0" applyNumberFormat="1" applyFont="1" applyFill="1" applyBorder="1" applyAlignment="1">
      <alignment horizontal="left" vertical="center" wrapText="1"/>
    </xf>
    <xf numFmtId="0" fontId="26" fillId="2" borderId="3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4" fontId="13" fillId="2" borderId="2" xfId="0" applyNumberFormat="1" applyFont="1" applyFill="1" applyBorder="1" applyAlignment="1">
      <alignment vertical="center" wrapText="1"/>
    </xf>
    <xf numFmtId="4" fontId="15" fillId="2" borderId="2" xfId="0" applyNumberFormat="1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0" fontId="15" fillId="2" borderId="10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justify" vertical="center" wrapText="1"/>
    </xf>
    <xf numFmtId="0" fontId="27" fillId="2" borderId="2" xfId="0" applyFont="1" applyFill="1" applyBorder="1" applyAlignment="1">
      <alignment vertical="center" wrapText="1"/>
    </xf>
    <xf numFmtId="0" fontId="27" fillId="2" borderId="1" xfId="0" applyFont="1" applyFill="1" applyBorder="1" applyAlignment="1">
      <alignment vertical="center" wrapText="1"/>
    </xf>
    <xf numFmtId="0" fontId="27" fillId="2" borderId="3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4" fontId="26" fillId="2" borderId="2" xfId="0" applyNumberFormat="1" applyFont="1" applyFill="1" applyBorder="1" applyAlignment="1">
      <alignment vertical="center" wrapText="1"/>
    </xf>
    <xf numFmtId="4" fontId="26" fillId="2" borderId="3" xfId="0" applyNumberFormat="1" applyFont="1" applyFill="1" applyBorder="1" applyAlignment="1">
      <alignment vertical="center" wrapText="1"/>
    </xf>
    <xf numFmtId="0" fontId="25" fillId="2" borderId="1" xfId="0" applyFont="1" applyFill="1" applyBorder="1" applyAlignment="1">
      <alignment vertical="center" wrapText="1"/>
    </xf>
    <xf numFmtId="0" fontId="23" fillId="2" borderId="1" xfId="0" applyFont="1" applyFill="1" applyBorder="1"/>
    <xf numFmtId="0" fontId="25" fillId="2" borderId="2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4" fontId="12" fillId="2" borderId="2" xfId="0" applyNumberFormat="1" applyFont="1" applyFill="1" applyBorder="1" applyAlignment="1">
      <alignment vertical="center" wrapText="1"/>
    </xf>
    <xf numFmtId="4" fontId="19" fillId="2" borderId="3" xfId="0" applyNumberFormat="1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vertical="center" wrapText="1"/>
    </xf>
    <xf numFmtId="2" fontId="13" fillId="2" borderId="15" xfId="0" applyNumberFormat="1" applyFont="1" applyFill="1" applyBorder="1" applyAlignment="1">
      <alignment vertical="center" wrapText="1"/>
    </xf>
    <xf numFmtId="4" fontId="13" fillId="2" borderId="15" xfId="0" applyNumberFormat="1" applyFont="1" applyFill="1" applyBorder="1" applyAlignment="1">
      <alignment vertical="center" wrapText="1"/>
    </xf>
    <xf numFmtId="4" fontId="12" fillId="2" borderId="3" xfId="0" applyNumberFormat="1" applyFont="1" applyFill="1" applyBorder="1" applyAlignment="1">
      <alignment vertical="center" wrapText="1"/>
    </xf>
    <xf numFmtId="0" fontId="17" fillId="2" borderId="3" xfId="1" applyFont="1" applyFill="1" applyBorder="1" applyAlignment="1">
      <alignment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4" fontId="13" fillId="2" borderId="2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vertical="center" wrapText="1"/>
    </xf>
    <xf numFmtId="0" fontId="6" fillId="2" borderId="3" xfId="1" applyFill="1" applyBorder="1" applyAlignment="1">
      <alignment vertical="center" wrapText="1"/>
    </xf>
    <xf numFmtId="4" fontId="1" fillId="2" borderId="11" xfId="0" applyNumberFormat="1" applyFont="1" applyFill="1" applyBorder="1" applyAlignment="1">
      <alignment vertical="center" wrapText="1"/>
    </xf>
    <xf numFmtId="4" fontId="1" fillId="2" borderId="5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6" xfId="1" applyBorder="1" applyAlignment="1">
      <alignment horizontal="center" vertical="center" wrapText="1"/>
    </xf>
    <xf numFmtId="0" fontId="6" fillId="0" borderId="4" xfId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1" applyFill="1" applyBorder="1" applyAlignment="1">
      <alignment horizontal="center" vertical="center" wrapText="1"/>
    </xf>
    <xf numFmtId="0" fontId="6" fillId="2" borderId="4" xfId="1" applyFill="1" applyBorder="1" applyAlignment="1">
      <alignment horizontal="center" vertical="center" wrapText="1"/>
    </xf>
    <xf numFmtId="0" fontId="6" fillId="2" borderId="9" xfId="1" applyFill="1" applyBorder="1" applyAlignment="1">
      <alignment horizontal="center" vertical="center" wrapText="1"/>
    </xf>
    <xf numFmtId="0" fontId="6" fillId="2" borderId="2" xfId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10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vertical="center" wrapText="1"/>
    </xf>
    <xf numFmtId="0" fontId="19" fillId="2" borderId="10" xfId="0" applyFont="1" applyFill="1" applyBorder="1" applyAlignment="1">
      <alignment vertical="center" wrapText="1"/>
    </xf>
    <xf numFmtId="0" fontId="19" fillId="2" borderId="4" xfId="0" applyFont="1" applyFill="1" applyBorder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left"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justify" vertical="center" wrapText="1"/>
    </xf>
    <xf numFmtId="0" fontId="13" fillId="2" borderId="18" xfId="0" applyFont="1" applyFill="1" applyBorder="1" applyAlignment="1">
      <alignment horizontal="left" vertical="top" wrapText="1"/>
    </xf>
    <xf numFmtId="0" fontId="13" fillId="2" borderId="19" xfId="0" applyFont="1" applyFill="1" applyBorder="1" applyAlignment="1">
      <alignment horizontal="left" vertical="top" wrapText="1"/>
    </xf>
    <xf numFmtId="0" fontId="13" fillId="2" borderId="20" xfId="0" applyFont="1" applyFill="1" applyBorder="1" applyAlignment="1">
      <alignment horizontal="left" vertical="top" wrapText="1"/>
    </xf>
    <xf numFmtId="0" fontId="13" fillId="3" borderId="18" xfId="0" applyFont="1" applyFill="1" applyBorder="1" applyAlignment="1">
      <alignment horizontal="left" vertical="center" wrapText="1"/>
    </xf>
    <xf numFmtId="0" fontId="13" fillId="3" borderId="19" xfId="0" applyFont="1" applyFill="1" applyBorder="1" applyAlignment="1">
      <alignment horizontal="left" vertical="center" wrapText="1"/>
    </xf>
    <xf numFmtId="0" fontId="13" fillId="3" borderId="20" xfId="0" applyFont="1" applyFill="1" applyBorder="1" applyAlignment="1">
      <alignment horizontal="left" vertical="center" wrapText="1"/>
    </xf>
    <xf numFmtId="0" fontId="32" fillId="2" borderId="18" xfId="0" applyFont="1" applyFill="1" applyBorder="1" applyAlignment="1">
      <alignment horizontal="left" vertical="center" wrapText="1"/>
    </xf>
    <xf numFmtId="0" fontId="32" fillId="2" borderId="19" xfId="0" applyFont="1" applyFill="1" applyBorder="1" applyAlignment="1">
      <alignment horizontal="left" vertical="center" wrapText="1"/>
    </xf>
    <xf numFmtId="0" fontId="32" fillId="2" borderId="20" xfId="0" applyFont="1" applyFill="1" applyBorder="1" applyAlignment="1">
      <alignment horizontal="left" vertical="center" wrapText="1"/>
    </xf>
    <xf numFmtId="0" fontId="13" fillId="2" borderId="31" xfId="0" applyFont="1" applyFill="1" applyBorder="1" applyAlignment="1">
      <alignment horizontal="left" vertical="center" wrapText="1"/>
    </xf>
    <xf numFmtId="0" fontId="13" fillId="2" borderId="32" xfId="0" applyFont="1" applyFill="1" applyBorder="1" applyAlignment="1">
      <alignment horizontal="left" vertical="center" wrapText="1"/>
    </xf>
    <xf numFmtId="0" fontId="13" fillId="2" borderId="33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R19"/>
  <sheetViews>
    <sheetView topLeftCell="A7" workbookViewId="0">
      <selection sqref="A1:F17"/>
    </sheetView>
  </sheetViews>
  <sheetFormatPr defaultRowHeight="15" x14ac:dyDescent="0.25"/>
  <cols>
    <col min="1" max="1" width="9.5703125" customWidth="1"/>
    <col min="2" max="2" width="40.85546875" style="3" customWidth="1"/>
    <col min="3" max="3" width="26.28515625" customWidth="1"/>
    <col min="4" max="4" width="22.140625" style="3" customWidth="1"/>
    <col min="5" max="5" width="13.7109375" customWidth="1"/>
    <col min="6" max="6" width="13.85546875" customWidth="1"/>
  </cols>
  <sheetData>
    <row r="1" spans="1:18" ht="15" customHeight="1" x14ac:dyDescent="0.25">
      <c r="A1" s="174" t="s">
        <v>65</v>
      </c>
      <c r="B1" s="174"/>
      <c r="C1" s="174"/>
      <c r="D1" s="174"/>
      <c r="E1" s="174"/>
      <c r="F1" s="174"/>
      <c r="G1" s="68"/>
      <c r="H1" s="68"/>
      <c r="I1" s="68"/>
      <c r="J1" s="68"/>
      <c r="K1" s="68"/>
      <c r="L1" s="68"/>
    </row>
    <row r="2" spans="1:18" ht="36" customHeight="1" x14ac:dyDescent="0.25">
      <c r="A2" s="174"/>
      <c r="B2" s="174"/>
      <c r="C2" s="174"/>
      <c r="D2" s="174"/>
      <c r="E2" s="174"/>
      <c r="F2" s="174"/>
      <c r="G2" s="68"/>
      <c r="H2" s="68"/>
      <c r="I2" s="68"/>
      <c r="J2" s="68"/>
      <c r="K2" s="68"/>
      <c r="L2" s="68"/>
    </row>
    <row r="3" spans="1:18" ht="15.75" thickBot="1" x14ac:dyDescent="0.3"/>
    <row r="4" spans="1:18" ht="123.6" customHeight="1" thickBot="1" x14ac:dyDescent="0.3">
      <c r="A4" s="178" t="s">
        <v>12</v>
      </c>
      <c r="B4" s="180" t="s">
        <v>66</v>
      </c>
      <c r="C4" s="182" t="s">
        <v>67</v>
      </c>
      <c r="D4" s="180" t="s">
        <v>68</v>
      </c>
      <c r="E4" s="172" t="s">
        <v>38</v>
      </c>
      <c r="F4" s="173"/>
    </row>
    <row r="5" spans="1:18" ht="15.75" thickBot="1" x14ac:dyDescent="0.3">
      <c r="A5" s="179"/>
      <c r="B5" s="181"/>
      <c r="C5" s="183"/>
      <c r="D5" s="181"/>
      <c r="E5" s="1" t="s">
        <v>9</v>
      </c>
      <c r="F5" s="1" t="s">
        <v>10</v>
      </c>
    </row>
    <row r="6" spans="1:18" ht="15.75" thickBot="1" x14ac:dyDescent="0.3">
      <c r="A6" s="2">
        <v>1</v>
      </c>
      <c r="B6" s="11">
        <v>2</v>
      </c>
      <c r="C6" s="1">
        <v>3</v>
      </c>
      <c r="D6" s="26">
        <v>4</v>
      </c>
      <c r="E6" s="27">
        <v>5</v>
      </c>
      <c r="F6" s="27">
        <v>6</v>
      </c>
    </row>
    <row r="7" spans="1:18" ht="25.5" customHeight="1" thickBot="1" x14ac:dyDescent="0.3">
      <c r="A7" s="75">
        <v>1</v>
      </c>
      <c r="B7" s="76" t="s">
        <v>140</v>
      </c>
      <c r="C7" s="77" t="s">
        <v>70</v>
      </c>
      <c r="D7" s="78" t="s">
        <v>184</v>
      </c>
      <c r="E7" s="79">
        <v>6</v>
      </c>
      <c r="F7" s="80">
        <v>6</v>
      </c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8" ht="36.75" customHeight="1" thickBot="1" x14ac:dyDescent="0.3">
      <c r="A8" s="81"/>
      <c r="B8" s="175" t="s">
        <v>185</v>
      </c>
      <c r="C8" s="176"/>
      <c r="D8" s="177"/>
      <c r="E8" s="119">
        <v>19837922.449999999</v>
      </c>
      <c r="F8" s="119">
        <v>19572180.170000002</v>
      </c>
    </row>
    <row r="9" spans="1:18" ht="76.5" customHeight="1" thickBot="1" x14ac:dyDescent="0.3">
      <c r="A9" s="82">
        <v>2</v>
      </c>
      <c r="B9" s="76" t="s">
        <v>141</v>
      </c>
      <c r="C9" s="83" t="s">
        <v>70</v>
      </c>
      <c r="D9" s="84" t="s">
        <v>186</v>
      </c>
      <c r="E9" s="20">
        <v>38</v>
      </c>
      <c r="F9" s="20">
        <v>38</v>
      </c>
    </row>
    <row r="10" spans="1:18" ht="40.5" customHeight="1" thickBot="1" x14ac:dyDescent="0.3">
      <c r="A10" s="175" t="s">
        <v>185</v>
      </c>
      <c r="B10" s="176"/>
      <c r="C10" s="176"/>
      <c r="D10" s="177"/>
      <c r="E10" s="20">
        <v>3366354.22</v>
      </c>
      <c r="F10" s="32">
        <v>3250759.26</v>
      </c>
    </row>
    <row r="11" spans="1:18" ht="87.75" customHeight="1" thickBot="1" x14ac:dyDescent="0.3">
      <c r="A11" s="82">
        <v>3</v>
      </c>
      <c r="B11" s="76" t="s">
        <v>142</v>
      </c>
      <c r="C11" s="83" t="s">
        <v>70</v>
      </c>
      <c r="D11" s="84" t="s">
        <v>186</v>
      </c>
      <c r="E11" s="20">
        <v>28</v>
      </c>
      <c r="F11" s="20">
        <v>28</v>
      </c>
    </row>
    <row r="12" spans="1:18" ht="39" customHeight="1" thickBot="1" x14ac:dyDescent="0.3">
      <c r="A12" s="175" t="s">
        <v>185</v>
      </c>
      <c r="B12" s="176"/>
      <c r="C12" s="176"/>
      <c r="D12" s="177"/>
      <c r="E12" s="20">
        <v>3680263.66</v>
      </c>
      <c r="F12" s="32">
        <v>3471991.34</v>
      </c>
    </row>
    <row r="13" spans="1:18" ht="106.9" customHeight="1" thickBot="1" x14ac:dyDescent="0.3">
      <c r="A13" s="82">
        <v>4</v>
      </c>
      <c r="B13" s="76" t="s">
        <v>143</v>
      </c>
      <c r="C13" s="83" t="s">
        <v>70</v>
      </c>
      <c r="D13" s="84" t="s">
        <v>131</v>
      </c>
      <c r="E13" s="20">
        <v>26</v>
      </c>
      <c r="F13" s="20">
        <v>26</v>
      </c>
    </row>
    <row r="14" spans="1:18" ht="32.25" customHeight="1" thickBot="1" x14ac:dyDescent="0.3">
      <c r="A14" s="175" t="s">
        <v>185</v>
      </c>
      <c r="B14" s="176"/>
      <c r="C14" s="176"/>
      <c r="D14" s="177"/>
      <c r="E14" s="20">
        <v>2457569.62</v>
      </c>
      <c r="F14" s="32">
        <v>2395691.9300000002</v>
      </c>
    </row>
    <row r="17" spans="1:14" ht="15" customHeight="1" x14ac:dyDescent="0.25">
      <c r="A17" s="171" t="s">
        <v>292</v>
      </c>
      <c r="B17" s="171"/>
      <c r="C17" s="171"/>
      <c r="D17" s="171"/>
      <c r="E17" s="171"/>
      <c r="F17" s="171"/>
      <c r="G17" s="170"/>
      <c r="H17" s="170"/>
      <c r="I17" s="170"/>
      <c r="J17" s="170"/>
      <c r="K17" s="170"/>
      <c r="L17" s="170"/>
      <c r="M17" s="170"/>
      <c r="N17" s="170"/>
    </row>
    <row r="18" spans="1:14" x14ac:dyDescent="0.25">
      <c r="B18" s="12"/>
      <c r="C18" s="12"/>
      <c r="D18" s="12"/>
      <c r="E18" s="12"/>
      <c r="F18" s="12"/>
      <c r="G18" s="12"/>
      <c r="H18" s="12"/>
    </row>
    <row r="19" spans="1:14" x14ac:dyDescent="0.25">
      <c r="B19" s="12"/>
      <c r="C19" s="12"/>
      <c r="D19" s="12"/>
      <c r="E19" s="12"/>
      <c r="F19" s="12"/>
      <c r="G19" s="12"/>
      <c r="H19" s="12"/>
    </row>
  </sheetData>
  <mergeCells count="11">
    <mergeCell ref="A17:F17"/>
    <mergeCell ref="E4:F4"/>
    <mergeCell ref="A1:F2"/>
    <mergeCell ref="B8:D8"/>
    <mergeCell ref="A10:D10"/>
    <mergeCell ref="A12:D12"/>
    <mergeCell ref="A14:D14"/>
    <mergeCell ref="A4:A5"/>
    <mergeCell ref="B4:B5"/>
    <mergeCell ref="C4:C5"/>
    <mergeCell ref="D4:D5"/>
  </mergeCells>
  <hyperlinks>
    <hyperlink ref="C4" location="Par94" display="Par94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4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N86"/>
  <sheetViews>
    <sheetView workbookViewId="0">
      <pane ySplit="4" topLeftCell="A30" activePane="bottomLeft" state="frozen"/>
      <selection pane="bottomLeft" activeCell="A84" sqref="A84:N84"/>
    </sheetView>
  </sheetViews>
  <sheetFormatPr defaultRowHeight="15" x14ac:dyDescent="0.25"/>
  <cols>
    <col min="1" max="1" width="9.140625" style="4"/>
    <col min="2" max="2" width="12.28515625" style="4" customWidth="1"/>
    <col min="3" max="4" width="9.140625" style="4"/>
    <col min="5" max="5" width="9.5703125" style="4" bestFit="1" customWidth="1"/>
    <col min="6" max="6" width="10.42578125" style="4" bestFit="1" customWidth="1"/>
    <col min="7" max="7" width="9.5703125" style="4" bestFit="1" customWidth="1"/>
    <col min="8" max="9" width="10.42578125" style="4" bestFit="1" customWidth="1"/>
    <col min="10" max="10" width="9.140625" style="4"/>
    <col min="11" max="13" width="10.42578125" style="4" bestFit="1" customWidth="1"/>
    <col min="14" max="16384" width="9.140625" style="4"/>
  </cols>
  <sheetData>
    <row r="1" spans="1:14" x14ac:dyDescent="0.25">
      <c r="A1" s="203" t="s">
        <v>291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</row>
    <row r="2" spans="1:14" ht="113.45" customHeight="1" thickBot="1" x14ac:dyDescent="0.3">
      <c r="A2" s="204"/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4" t="s">
        <v>156</v>
      </c>
    </row>
    <row r="3" spans="1:14" ht="68.45" customHeight="1" thickBot="1" x14ac:dyDescent="0.3">
      <c r="A3" s="205" t="s">
        <v>12</v>
      </c>
      <c r="B3" s="207" t="s">
        <v>44</v>
      </c>
      <c r="C3" s="205" t="s">
        <v>45</v>
      </c>
      <c r="D3" s="207" t="s">
        <v>46</v>
      </c>
      <c r="E3" s="209" t="s">
        <v>47</v>
      </c>
      <c r="F3" s="210"/>
      <c r="G3" s="211" t="s">
        <v>194</v>
      </c>
      <c r="H3" s="212"/>
      <c r="I3" s="211" t="s">
        <v>183</v>
      </c>
      <c r="J3" s="213"/>
      <c r="K3" s="212"/>
      <c r="L3" s="205" t="s">
        <v>276</v>
      </c>
      <c r="M3" s="205" t="s">
        <v>277</v>
      </c>
      <c r="N3" s="191" t="s">
        <v>278</v>
      </c>
    </row>
    <row r="4" spans="1:14" ht="75.75" thickBot="1" x14ac:dyDescent="0.3">
      <c r="A4" s="206"/>
      <c r="B4" s="208"/>
      <c r="C4" s="206"/>
      <c r="D4" s="208"/>
      <c r="E4" s="70" t="s">
        <v>48</v>
      </c>
      <c r="F4" s="70" t="s">
        <v>193</v>
      </c>
      <c r="G4" s="70" t="s">
        <v>48</v>
      </c>
      <c r="H4" s="70" t="s">
        <v>195</v>
      </c>
      <c r="I4" s="70" t="s">
        <v>39</v>
      </c>
      <c r="J4" s="70" t="s">
        <v>49</v>
      </c>
      <c r="K4" s="70" t="s">
        <v>50</v>
      </c>
      <c r="L4" s="206"/>
      <c r="M4" s="206"/>
      <c r="N4" s="192"/>
    </row>
    <row r="5" spans="1:14" ht="15.75" thickBot="1" x14ac:dyDescent="0.3">
      <c r="A5" s="69">
        <v>1</v>
      </c>
      <c r="B5" s="70">
        <v>2</v>
      </c>
      <c r="C5" s="70">
        <v>3</v>
      </c>
      <c r="D5" s="70">
        <v>4</v>
      </c>
      <c r="E5" s="70">
        <v>5</v>
      </c>
      <c r="F5" s="70">
        <v>6</v>
      </c>
      <c r="G5" s="70">
        <v>7</v>
      </c>
      <c r="H5" s="70">
        <v>8</v>
      </c>
      <c r="I5" s="70">
        <v>9</v>
      </c>
      <c r="J5" s="70">
        <v>10</v>
      </c>
      <c r="K5" s="70">
        <v>11</v>
      </c>
      <c r="L5" s="70">
        <v>12</v>
      </c>
      <c r="M5" s="70">
        <v>13</v>
      </c>
      <c r="N5" s="70">
        <v>14</v>
      </c>
    </row>
    <row r="6" spans="1:14" ht="31.15" customHeight="1" thickBot="1" x14ac:dyDescent="0.3">
      <c r="A6" s="83"/>
      <c r="B6" s="185" t="s">
        <v>144</v>
      </c>
      <c r="C6" s="186"/>
      <c r="D6" s="186"/>
      <c r="E6" s="186"/>
      <c r="F6" s="186"/>
      <c r="G6" s="186"/>
      <c r="H6" s="187"/>
      <c r="I6" s="10"/>
      <c r="J6" s="10"/>
      <c r="K6" s="10"/>
      <c r="L6" s="10"/>
      <c r="M6" s="10"/>
      <c r="N6" s="10"/>
    </row>
    <row r="7" spans="1:14" ht="50.45" customHeight="1" thickBot="1" x14ac:dyDescent="0.3">
      <c r="A7" s="83"/>
      <c r="B7" s="185" t="s">
        <v>145</v>
      </c>
      <c r="C7" s="186"/>
      <c r="D7" s="186"/>
      <c r="E7" s="186"/>
      <c r="F7" s="186"/>
      <c r="G7" s="186"/>
      <c r="H7" s="187"/>
      <c r="I7" s="10"/>
      <c r="J7" s="10"/>
      <c r="K7" s="10"/>
      <c r="L7" s="10"/>
      <c r="M7" s="10"/>
      <c r="N7" s="10"/>
    </row>
    <row r="8" spans="1:14" ht="42" customHeight="1" thickBot="1" x14ac:dyDescent="0.3">
      <c r="A8" s="83"/>
      <c r="B8" s="188" t="s">
        <v>256</v>
      </c>
      <c r="C8" s="189"/>
      <c r="D8" s="189"/>
      <c r="E8" s="189"/>
      <c r="F8" s="189"/>
      <c r="G8" s="189"/>
      <c r="H8" s="190"/>
      <c r="I8" s="10"/>
      <c r="J8" s="10"/>
      <c r="K8" s="10"/>
      <c r="L8" s="10"/>
      <c r="M8" s="10"/>
      <c r="N8" s="10"/>
    </row>
    <row r="9" spans="1:14" ht="50.45" customHeight="1" thickBot="1" x14ac:dyDescent="0.3">
      <c r="A9" s="83"/>
      <c r="B9" s="196" t="s">
        <v>146</v>
      </c>
      <c r="C9" s="197"/>
      <c r="D9" s="197"/>
      <c r="E9" s="197"/>
      <c r="F9" s="197"/>
      <c r="G9" s="197"/>
      <c r="H9" s="198"/>
      <c r="I9" s="10"/>
      <c r="J9" s="10"/>
      <c r="K9" s="10"/>
      <c r="L9" s="10"/>
      <c r="M9" s="10"/>
      <c r="N9" s="10"/>
    </row>
    <row r="10" spans="1:14" ht="85.5" customHeight="1" thickBot="1" x14ac:dyDescent="0.3">
      <c r="A10" s="85"/>
      <c r="B10" s="86" t="s">
        <v>257</v>
      </c>
      <c r="C10" s="87"/>
      <c r="D10" s="87">
        <v>2018</v>
      </c>
      <c r="E10" s="88" t="s">
        <v>182</v>
      </c>
      <c r="F10" s="89">
        <v>661215.56000000006</v>
      </c>
      <c r="G10" s="89" t="str">
        <f>E10</f>
        <v>нет информации</v>
      </c>
      <c r="H10" s="90">
        <f>F10</f>
        <v>661215.56000000006</v>
      </c>
      <c r="I10" s="91">
        <f>H10</f>
        <v>661215.56000000006</v>
      </c>
      <c r="J10" s="91">
        <v>0</v>
      </c>
      <c r="K10" s="91">
        <f>H10</f>
        <v>661215.56000000006</v>
      </c>
      <c r="L10" s="91">
        <f>K10</f>
        <v>661215.56000000006</v>
      </c>
      <c r="M10" s="91">
        <f>K10</f>
        <v>661215.56000000006</v>
      </c>
      <c r="N10" s="120" t="str">
        <f>B10</f>
        <v xml:space="preserve">Устройство освещения стадиона, ул. Фабричная, 1 гп Северо-Енисейский
</v>
      </c>
    </row>
    <row r="11" spans="1:14" ht="85.5" customHeight="1" thickBot="1" x14ac:dyDescent="0.3">
      <c r="A11" s="85"/>
      <c r="B11" s="199" t="s">
        <v>258</v>
      </c>
      <c r="C11" s="199"/>
      <c r="D11" s="199"/>
      <c r="E11" s="199"/>
      <c r="F11" s="199"/>
      <c r="G11" s="199"/>
      <c r="H11" s="199"/>
      <c r="I11" s="91"/>
      <c r="J11" s="91"/>
      <c r="K11" s="91"/>
      <c r="L11" s="91"/>
      <c r="M11" s="91"/>
      <c r="N11" s="91"/>
    </row>
    <row r="12" spans="1:14" ht="85.5" customHeight="1" thickBot="1" x14ac:dyDescent="0.3">
      <c r="A12" s="85"/>
      <c r="B12" s="196" t="s">
        <v>146</v>
      </c>
      <c r="C12" s="197"/>
      <c r="D12" s="197"/>
      <c r="E12" s="197"/>
      <c r="F12" s="197"/>
      <c r="G12" s="197"/>
      <c r="H12" s="198"/>
      <c r="I12" s="91"/>
      <c r="J12" s="91"/>
      <c r="K12" s="91"/>
      <c r="L12" s="91"/>
      <c r="M12" s="91"/>
      <c r="N12" s="120"/>
    </row>
    <row r="13" spans="1:14" ht="102" customHeight="1" thickBot="1" x14ac:dyDescent="0.3">
      <c r="A13" s="85"/>
      <c r="B13" s="92" t="s">
        <v>259</v>
      </c>
      <c r="C13" s="93"/>
      <c r="D13" s="93">
        <v>2018</v>
      </c>
      <c r="E13" s="92" t="s">
        <v>182</v>
      </c>
      <c r="F13" s="94">
        <v>170000</v>
      </c>
      <c r="G13" s="94" t="s">
        <v>182</v>
      </c>
      <c r="H13" s="94" t="str">
        <f>G13</f>
        <v>нет информации</v>
      </c>
      <c r="I13" s="91">
        <v>170000</v>
      </c>
      <c r="J13" s="91">
        <v>0</v>
      </c>
      <c r="K13" s="91">
        <f>I13</f>
        <v>170000</v>
      </c>
      <c r="L13" s="91">
        <f>K13</f>
        <v>170000</v>
      </c>
      <c r="M13" s="91">
        <f>L13</f>
        <v>170000</v>
      </c>
      <c r="N13" s="120" t="str">
        <f>B13</f>
        <v>Мероприятие 5
Устройство системы видеонаблюдения стадиона, ул. Фабричная, 1 гп Северо-Енисейский</v>
      </c>
    </row>
    <row r="14" spans="1:14" ht="82.15" customHeight="1" thickBot="1" x14ac:dyDescent="0.3">
      <c r="A14" s="83"/>
      <c r="B14" s="193" t="s">
        <v>187</v>
      </c>
      <c r="C14" s="194"/>
      <c r="D14" s="194"/>
      <c r="E14" s="194"/>
      <c r="F14" s="194"/>
      <c r="G14" s="194"/>
      <c r="H14" s="195"/>
      <c r="I14" s="10"/>
      <c r="J14" s="10"/>
      <c r="K14" s="10"/>
      <c r="L14" s="10"/>
      <c r="M14" s="10"/>
      <c r="N14" s="95"/>
    </row>
    <row r="15" spans="1:14" ht="38.450000000000003" customHeight="1" thickBot="1" x14ac:dyDescent="0.3">
      <c r="A15" s="83"/>
      <c r="B15" s="185" t="s">
        <v>146</v>
      </c>
      <c r="C15" s="186"/>
      <c r="D15" s="186"/>
      <c r="E15" s="186"/>
      <c r="F15" s="186"/>
      <c r="G15" s="186"/>
      <c r="H15" s="187"/>
      <c r="I15" s="10"/>
      <c r="J15" s="10"/>
      <c r="K15" s="10"/>
      <c r="L15" s="10"/>
      <c r="M15" s="10"/>
      <c r="N15" s="95"/>
    </row>
    <row r="16" spans="1:14" ht="192" thickBot="1" x14ac:dyDescent="0.3">
      <c r="A16" s="83"/>
      <c r="B16" s="95" t="s">
        <v>192</v>
      </c>
      <c r="C16" s="29"/>
      <c r="D16" s="20">
        <v>2018</v>
      </c>
      <c r="E16" s="20">
        <v>5785.62</v>
      </c>
      <c r="F16" s="20">
        <v>59830.720000000001</v>
      </c>
      <c r="G16" s="20">
        <f>E16</f>
        <v>5785.62</v>
      </c>
      <c r="H16" s="20">
        <f>F16</f>
        <v>59830.720000000001</v>
      </c>
      <c r="I16" s="20">
        <f>F16</f>
        <v>59830.720000000001</v>
      </c>
      <c r="J16" s="20">
        <v>0</v>
      </c>
      <c r="K16" s="20">
        <f>F16</f>
        <v>59830.720000000001</v>
      </c>
      <c r="L16" s="20">
        <f>K16</f>
        <v>59830.720000000001</v>
      </c>
      <c r="M16" s="20">
        <f>L16</f>
        <v>59830.720000000001</v>
      </c>
      <c r="N16" s="121" t="str">
        <f>B16</f>
        <v>Объект монтаж внутренней системы холодного водоснабжения модульного здания раздевалок для крытой хоккейной коробки, ул. Ленина, 9А, гп Северо-Енисейский</v>
      </c>
    </row>
    <row r="17" spans="1:14" ht="90" customHeight="1" thickBot="1" x14ac:dyDescent="0.3">
      <c r="A17" s="83"/>
      <c r="B17" s="211" t="s">
        <v>188</v>
      </c>
      <c r="C17" s="213"/>
      <c r="D17" s="213"/>
      <c r="E17" s="213"/>
      <c r="F17" s="213"/>
      <c r="G17" s="213"/>
      <c r="H17" s="212"/>
      <c r="I17" s="10"/>
      <c r="J17" s="10"/>
      <c r="K17" s="10"/>
      <c r="L17" s="10"/>
      <c r="M17" s="10"/>
      <c r="N17" s="95"/>
    </row>
    <row r="18" spans="1:14" ht="45.75" customHeight="1" thickBot="1" x14ac:dyDescent="0.3">
      <c r="A18" s="83"/>
      <c r="B18" s="185" t="s">
        <v>146</v>
      </c>
      <c r="C18" s="186"/>
      <c r="D18" s="186"/>
      <c r="E18" s="186"/>
      <c r="F18" s="186"/>
      <c r="G18" s="186"/>
      <c r="H18" s="187"/>
      <c r="I18" s="10"/>
      <c r="J18" s="10"/>
      <c r="K18" s="10"/>
      <c r="L18" s="10"/>
      <c r="M18" s="10"/>
      <c r="N18" s="95"/>
    </row>
    <row r="19" spans="1:14" ht="192" thickBot="1" x14ac:dyDescent="0.3">
      <c r="A19" s="83"/>
      <c r="B19" s="95" t="s">
        <v>191</v>
      </c>
      <c r="C19" s="29"/>
      <c r="D19" s="20">
        <v>2018</v>
      </c>
      <c r="E19" s="20">
        <v>2879.38</v>
      </c>
      <c r="F19" s="20">
        <v>29776.12</v>
      </c>
      <c r="G19" s="20">
        <f>E19</f>
        <v>2879.38</v>
      </c>
      <c r="H19" s="20">
        <f>F19</f>
        <v>29776.12</v>
      </c>
      <c r="I19" s="20">
        <f>H19</f>
        <v>29776.12</v>
      </c>
      <c r="J19" s="20">
        <v>0</v>
      </c>
      <c r="K19" s="20">
        <f>I19</f>
        <v>29776.12</v>
      </c>
      <c r="L19" s="20">
        <f>K19</f>
        <v>29776.12</v>
      </c>
      <c r="M19" s="20">
        <f>L19</f>
        <v>29776.12</v>
      </c>
      <c r="N19" s="121" t="str">
        <f>B19</f>
        <v>Объект монтаж внутренней системы горячего водоснабжения модульного здания раздевалок для крытой хоккейной коробки, ул. Ленина, 9А, гп Северо-Енисейский</v>
      </c>
    </row>
    <row r="20" spans="1:14" ht="61.5" customHeight="1" thickBot="1" x14ac:dyDescent="0.3">
      <c r="A20" s="83"/>
      <c r="B20" s="188" t="s">
        <v>189</v>
      </c>
      <c r="C20" s="189"/>
      <c r="D20" s="189"/>
      <c r="E20" s="189"/>
      <c r="F20" s="189"/>
      <c r="G20" s="189"/>
      <c r="H20" s="190"/>
      <c r="I20" s="29"/>
      <c r="J20" s="29"/>
      <c r="K20" s="29"/>
      <c r="L20" s="29"/>
      <c r="M20" s="29"/>
      <c r="N20" s="122"/>
    </row>
    <row r="21" spans="1:14" ht="30" customHeight="1" thickBot="1" x14ac:dyDescent="0.3">
      <c r="A21" s="83"/>
      <c r="B21" s="185" t="s">
        <v>146</v>
      </c>
      <c r="C21" s="186"/>
      <c r="D21" s="186"/>
      <c r="E21" s="186"/>
      <c r="F21" s="186"/>
      <c r="G21" s="186"/>
      <c r="H21" s="187"/>
      <c r="I21" s="29"/>
      <c r="J21" s="29"/>
      <c r="K21" s="29"/>
      <c r="L21" s="29"/>
      <c r="M21" s="29"/>
      <c r="N21" s="122"/>
    </row>
    <row r="22" spans="1:14" ht="186" customHeight="1" thickBot="1" x14ac:dyDescent="0.3">
      <c r="A22" s="83"/>
      <c r="B22" s="95" t="s">
        <v>190</v>
      </c>
      <c r="C22" s="29"/>
      <c r="D22" s="20">
        <v>2018</v>
      </c>
      <c r="E22" s="20">
        <v>22734</v>
      </c>
      <c r="F22" s="96">
        <v>235086.68</v>
      </c>
      <c r="G22" s="96">
        <f>E22</f>
        <v>22734</v>
      </c>
      <c r="H22" s="96">
        <f>F22</f>
        <v>235086.68</v>
      </c>
      <c r="I22" s="96">
        <f>H22</f>
        <v>235086.68</v>
      </c>
      <c r="J22" s="96">
        <v>0</v>
      </c>
      <c r="K22" s="96">
        <f>I22</f>
        <v>235086.68</v>
      </c>
      <c r="L22" s="96">
        <f>K22</f>
        <v>235086.68</v>
      </c>
      <c r="M22" s="96">
        <f>L22</f>
        <v>235086.68</v>
      </c>
      <c r="N22" s="121" t="str">
        <f>B22</f>
        <v>Объект  монтаж внутренней системы отопления модульного здания раздевалок для крытой хоккейной коробки, ул. Ленина, 9А, гп Северо-Енисейский</v>
      </c>
    </row>
    <row r="23" spans="1:14" s="99" customFormat="1" ht="44.25" customHeight="1" thickBot="1" x14ac:dyDescent="0.3">
      <c r="A23" s="97"/>
      <c r="B23" s="200" t="s">
        <v>260</v>
      </c>
      <c r="C23" s="201"/>
      <c r="D23" s="201"/>
      <c r="E23" s="201"/>
      <c r="F23" s="201"/>
      <c r="G23" s="201"/>
      <c r="H23" s="202"/>
      <c r="I23" s="98"/>
      <c r="J23" s="98"/>
      <c r="K23" s="98"/>
      <c r="L23" s="98"/>
      <c r="M23" s="98"/>
      <c r="N23" s="123"/>
    </row>
    <row r="24" spans="1:14" s="99" customFormat="1" ht="44.25" customHeight="1" thickBot="1" x14ac:dyDescent="0.3">
      <c r="A24" s="97"/>
      <c r="B24" s="196" t="s">
        <v>146</v>
      </c>
      <c r="C24" s="197"/>
      <c r="D24" s="197"/>
      <c r="E24" s="197"/>
      <c r="F24" s="197"/>
      <c r="G24" s="197"/>
      <c r="H24" s="198"/>
      <c r="I24" s="98"/>
      <c r="J24" s="98"/>
      <c r="K24" s="98"/>
      <c r="L24" s="98"/>
      <c r="M24" s="98"/>
      <c r="N24" s="123"/>
    </row>
    <row r="25" spans="1:14" s="99" customFormat="1" ht="147.75" customHeight="1" thickBot="1" x14ac:dyDescent="0.3">
      <c r="A25" s="100"/>
      <c r="B25" s="101" t="s">
        <v>260</v>
      </c>
      <c r="C25" s="93"/>
      <c r="D25" s="93">
        <v>2018</v>
      </c>
      <c r="E25" s="93" t="s">
        <v>182</v>
      </c>
      <c r="F25" s="94">
        <v>8465979.6199999992</v>
      </c>
      <c r="G25" s="94" t="s">
        <v>182</v>
      </c>
      <c r="H25" s="94">
        <f>F25</f>
        <v>8465979.6199999992</v>
      </c>
      <c r="I25" s="98">
        <f>H25</f>
        <v>8465979.6199999992</v>
      </c>
      <c r="J25" s="98">
        <v>0</v>
      </c>
      <c r="K25" s="98">
        <f>I25</f>
        <v>8465979.6199999992</v>
      </c>
      <c r="L25" s="98">
        <f>K25</f>
        <v>8465979.6199999992</v>
      </c>
      <c r="M25" s="98">
        <f>L25</f>
        <v>8465979.6199999992</v>
      </c>
      <c r="N25" s="124" t="str">
        <f>B25</f>
        <v xml:space="preserve">Мероприятие 9. Асфальтирование территории стадиона ул. Фабричная, 1, гп Северо-Енисейский (текущий ремонт) </v>
      </c>
    </row>
    <row r="26" spans="1:14" ht="15.75" thickBot="1" x14ac:dyDescent="0.3">
      <c r="A26" s="83"/>
      <c r="B26" s="193" t="s">
        <v>40</v>
      </c>
      <c r="C26" s="194"/>
      <c r="D26" s="194"/>
      <c r="E26" s="194"/>
      <c r="F26" s="194"/>
      <c r="G26" s="194"/>
      <c r="H26" s="195"/>
      <c r="I26" s="10"/>
      <c r="J26" s="10"/>
      <c r="K26" s="10"/>
      <c r="L26" s="10"/>
      <c r="M26" s="10"/>
      <c r="N26" s="10"/>
    </row>
    <row r="27" spans="1:14" ht="15.75" thickBot="1" x14ac:dyDescent="0.3">
      <c r="A27" s="83"/>
      <c r="B27" s="185" t="s">
        <v>52</v>
      </c>
      <c r="C27" s="186"/>
      <c r="D27" s="186"/>
      <c r="E27" s="186"/>
      <c r="F27" s="186"/>
      <c r="G27" s="186"/>
      <c r="H27" s="187"/>
      <c r="I27" s="10"/>
      <c r="J27" s="10"/>
      <c r="K27" s="10"/>
      <c r="L27" s="10"/>
      <c r="M27" s="10"/>
      <c r="N27" s="10"/>
    </row>
    <row r="28" spans="1:14" ht="15.75" thickBot="1" x14ac:dyDescent="0.3">
      <c r="A28" s="83"/>
      <c r="B28" s="185" t="s">
        <v>53</v>
      </c>
      <c r="C28" s="186"/>
      <c r="D28" s="186"/>
      <c r="E28" s="186"/>
      <c r="F28" s="186"/>
      <c r="G28" s="186"/>
      <c r="H28" s="187"/>
      <c r="I28" s="10"/>
      <c r="J28" s="10"/>
      <c r="K28" s="10"/>
      <c r="L28" s="10"/>
      <c r="M28" s="10"/>
      <c r="N28" s="10"/>
    </row>
    <row r="29" spans="1:14" ht="15.75" thickBot="1" x14ac:dyDescent="0.3">
      <c r="A29" s="83"/>
      <c r="B29" s="185" t="s">
        <v>43</v>
      </c>
      <c r="C29" s="186"/>
      <c r="D29" s="186"/>
      <c r="E29" s="186"/>
      <c r="F29" s="186"/>
      <c r="G29" s="186"/>
      <c r="H29" s="187"/>
      <c r="I29" s="91">
        <f>I22+I19+I10+I16+I13+I25</f>
        <v>9621888.6999999993</v>
      </c>
      <c r="J29" s="10">
        <v>0</v>
      </c>
      <c r="K29" s="10">
        <f>I29</f>
        <v>9621888.6999999993</v>
      </c>
      <c r="L29" s="118">
        <f>M29</f>
        <v>9621888.6999999993</v>
      </c>
      <c r="M29" s="118">
        <f t="shared" ref="M29" si="0">K29</f>
        <v>9621888.6999999993</v>
      </c>
      <c r="N29" s="10">
        <v>0</v>
      </c>
    </row>
    <row r="30" spans="1:14" ht="15.75" thickBot="1" x14ac:dyDescent="0.3">
      <c r="A30" s="83"/>
      <c r="B30" s="185" t="s">
        <v>41</v>
      </c>
      <c r="C30" s="186"/>
      <c r="D30" s="186"/>
      <c r="E30" s="186"/>
      <c r="F30" s="186"/>
      <c r="G30" s="186"/>
      <c r="H30" s="187"/>
      <c r="I30" s="10"/>
      <c r="J30" s="10"/>
      <c r="K30" s="10"/>
      <c r="L30" s="10"/>
      <c r="M30" s="10"/>
      <c r="N30" s="10"/>
    </row>
    <row r="31" spans="1:14" ht="15.75" hidden="1" thickBot="1" x14ac:dyDescent="0.3">
      <c r="A31" s="83"/>
      <c r="B31" s="10" t="s">
        <v>54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 ht="15.75" hidden="1" thickBot="1" x14ac:dyDescent="0.3">
      <c r="A32" s="83"/>
      <c r="B32" s="185" t="s">
        <v>40</v>
      </c>
      <c r="C32" s="186"/>
      <c r="D32" s="186"/>
      <c r="E32" s="186"/>
      <c r="F32" s="186"/>
      <c r="G32" s="186"/>
      <c r="H32" s="187"/>
      <c r="I32" s="10"/>
      <c r="J32" s="10"/>
      <c r="K32" s="10"/>
      <c r="L32" s="10"/>
      <c r="M32" s="10"/>
      <c r="N32" s="10"/>
    </row>
    <row r="33" spans="1:14" ht="15.75" hidden="1" thickBot="1" x14ac:dyDescent="0.3">
      <c r="A33" s="83"/>
      <c r="B33" s="185" t="s">
        <v>52</v>
      </c>
      <c r="C33" s="186"/>
      <c r="D33" s="186"/>
      <c r="E33" s="186"/>
      <c r="F33" s="186"/>
      <c r="G33" s="186"/>
      <c r="H33" s="187"/>
      <c r="I33" s="10"/>
      <c r="J33" s="10"/>
      <c r="K33" s="10"/>
      <c r="L33" s="10"/>
      <c r="M33" s="10"/>
      <c r="N33" s="10"/>
    </row>
    <row r="34" spans="1:14" ht="15.75" hidden="1" thickBot="1" x14ac:dyDescent="0.3">
      <c r="A34" s="83"/>
      <c r="B34" s="185" t="s">
        <v>53</v>
      </c>
      <c r="C34" s="186"/>
      <c r="D34" s="186"/>
      <c r="E34" s="186"/>
      <c r="F34" s="186"/>
      <c r="G34" s="186"/>
      <c r="H34" s="187"/>
      <c r="I34" s="10"/>
      <c r="J34" s="10"/>
      <c r="K34" s="10"/>
      <c r="L34" s="10"/>
      <c r="M34" s="10"/>
      <c r="N34" s="10"/>
    </row>
    <row r="35" spans="1:14" ht="15.75" hidden="1" thickBot="1" x14ac:dyDescent="0.3">
      <c r="A35" s="83"/>
      <c r="B35" s="185" t="s">
        <v>43</v>
      </c>
      <c r="C35" s="186"/>
      <c r="D35" s="186"/>
      <c r="E35" s="186"/>
      <c r="F35" s="186"/>
      <c r="G35" s="186"/>
      <c r="H35" s="187"/>
      <c r="I35" s="10"/>
      <c r="J35" s="10"/>
      <c r="K35" s="10"/>
      <c r="L35" s="10"/>
      <c r="M35" s="10"/>
      <c r="N35" s="10"/>
    </row>
    <row r="36" spans="1:14" ht="15.75" hidden="1" thickBot="1" x14ac:dyDescent="0.3">
      <c r="A36" s="83"/>
      <c r="B36" s="185" t="s">
        <v>41</v>
      </c>
      <c r="C36" s="186"/>
      <c r="D36" s="186"/>
      <c r="E36" s="186"/>
      <c r="F36" s="186"/>
      <c r="G36" s="186"/>
      <c r="H36" s="187"/>
      <c r="I36" s="10"/>
      <c r="J36" s="10"/>
      <c r="K36" s="10"/>
      <c r="L36" s="10"/>
      <c r="M36" s="10"/>
      <c r="N36" s="10"/>
    </row>
    <row r="37" spans="1:14" ht="15.75" hidden="1" thickBot="1" x14ac:dyDescent="0.3">
      <c r="A37" s="83"/>
      <c r="B37" s="185" t="s">
        <v>13</v>
      </c>
      <c r="C37" s="186"/>
      <c r="D37" s="186"/>
      <c r="E37" s="186"/>
      <c r="F37" s="186"/>
      <c r="G37" s="186"/>
      <c r="H37" s="187"/>
      <c r="I37" s="10"/>
      <c r="J37" s="10"/>
      <c r="K37" s="10"/>
      <c r="L37" s="10"/>
      <c r="M37" s="10"/>
      <c r="N37" s="10"/>
    </row>
    <row r="38" spans="1:14" ht="15.75" hidden="1" thickBot="1" x14ac:dyDescent="0.3">
      <c r="A38" s="83"/>
      <c r="B38" s="185" t="s">
        <v>55</v>
      </c>
      <c r="C38" s="186"/>
      <c r="D38" s="186"/>
      <c r="E38" s="186"/>
      <c r="F38" s="186"/>
      <c r="G38" s="186"/>
      <c r="H38" s="187"/>
      <c r="I38" s="10"/>
      <c r="J38" s="10"/>
      <c r="K38" s="10"/>
      <c r="L38" s="10"/>
      <c r="M38" s="10"/>
      <c r="N38" s="10"/>
    </row>
    <row r="39" spans="1:14" ht="15.75" hidden="1" thickBot="1" x14ac:dyDescent="0.3">
      <c r="A39" s="83"/>
      <c r="B39" s="185" t="s">
        <v>13</v>
      </c>
      <c r="C39" s="186"/>
      <c r="D39" s="186"/>
      <c r="E39" s="186"/>
      <c r="F39" s="186"/>
      <c r="G39" s="186"/>
      <c r="H39" s="187"/>
      <c r="I39" s="10"/>
      <c r="J39" s="10"/>
      <c r="K39" s="10"/>
      <c r="L39" s="10"/>
      <c r="M39" s="10"/>
      <c r="N39" s="10"/>
    </row>
    <row r="40" spans="1:14" ht="15.75" hidden="1" thickBot="1" x14ac:dyDescent="0.3">
      <c r="A40" s="83"/>
      <c r="B40" s="185" t="s">
        <v>56</v>
      </c>
      <c r="C40" s="186"/>
      <c r="D40" s="186"/>
      <c r="E40" s="186"/>
      <c r="F40" s="186"/>
      <c r="G40" s="186"/>
      <c r="H40" s="187"/>
      <c r="I40" s="10"/>
      <c r="J40" s="10"/>
      <c r="K40" s="10"/>
      <c r="L40" s="10"/>
      <c r="M40" s="10"/>
      <c r="N40" s="10"/>
    </row>
    <row r="41" spans="1:14" ht="15.75" hidden="1" thickBot="1" x14ac:dyDescent="0.3">
      <c r="A41" s="83"/>
      <c r="B41" s="185" t="s">
        <v>40</v>
      </c>
      <c r="C41" s="186"/>
      <c r="D41" s="186"/>
      <c r="E41" s="186"/>
      <c r="F41" s="186"/>
      <c r="G41" s="186"/>
      <c r="H41" s="187"/>
      <c r="I41" s="10"/>
      <c r="J41" s="10"/>
      <c r="K41" s="10"/>
      <c r="L41" s="10"/>
      <c r="M41" s="10"/>
      <c r="N41" s="10"/>
    </row>
    <row r="42" spans="1:14" ht="15.75" hidden="1" thickBot="1" x14ac:dyDescent="0.3">
      <c r="A42" s="83"/>
      <c r="B42" s="185" t="s">
        <v>52</v>
      </c>
      <c r="C42" s="186"/>
      <c r="D42" s="186"/>
      <c r="E42" s="186"/>
      <c r="F42" s="186"/>
      <c r="G42" s="186"/>
      <c r="H42" s="187"/>
      <c r="I42" s="10"/>
      <c r="J42" s="10"/>
      <c r="K42" s="10"/>
      <c r="L42" s="10"/>
      <c r="M42" s="10"/>
      <c r="N42" s="10"/>
    </row>
    <row r="43" spans="1:14" ht="15.75" hidden="1" thickBot="1" x14ac:dyDescent="0.3">
      <c r="A43" s="83"/>
      <c r="B43" s="185" t="s">
        <v>53</v>
      </c>
      <c r="C43" s="186"/>
      <c r="D43" s="186"/>
      <c r="E43" s="186"/>
      <c r="F43" s="186"/>
      <c r="G43" s="186"/>
      <c r="H43" s="187"/>
      <c r="I43" s="10"/>
      <c r="J43" s="10"/>
      <c r="K43" s="10"/>
      <c r="L43" s="10"/>
      <c r="M43" s="10"/>
      <c r="N43" s="10"/>
    </row>
    <row r="44" spans="1:14" ht="15.75" hidden="1" thickBot="1" x14ac:dyDescent="0.3">
      <c r="A44" s="83"/>
      <c r="B44" s="185" t="s">
        <v>57</v>
      </c>
      <c r="C44" s="186"/>
      <c r="D44" s="186"/>
      <c r="E44" s="186"/>
      <c r="F44" s="186"/>
      <c r="G44" s="186"/>
      <c r="H44" s="187"/>
      <c r="I44" s="10"/>
      <c r="J44" s="10"/>
      <c r="K44" s="10"/>
      <c r="L44" s="10"/>
      <c r="M44" s="10"/>
      <c r="N44" s="10"/>
    </row>
    <row r="45" spans="1:14" ht="15.75" hidden="1" thickBot="1" x14ac:dyDescent="0.3">
      <c r="A45" s="83"/>
      <c r="B45" s="185" t="s">
        <v>41</v>
      </c>
      <c r="C45" s="186"/>
      <c r="D45" s="186"/>
      <c r="E45" s="186"/>
      <c r="F45" s="186"/>
      <c r="G45" s="186"/>
      <c r="H45" s="187"/>
      <c r="I45" s="10"/>
      <c r="J45" s="10"/>
      <c r="K45" s="10"/>
      <c r="L45" s="10"/>
      <c r="M45" s="10"/>
      <c r="N45" s="10"/>
    </row>
    <row r="46" spans="1:14" ht="15.75" hidden="1" thickBot="1" x14ac:dyDescent="0.3">
      <c r="A46" s="83"/>
      <c r="B46" s="185" t="s">
        <v>13</v>
      </c>
      <c r="C46" s="186"/>
      <c r="D46" s="186"/>
      <c r="E46" s="186"/>
      <c r="F46" s="186"/>
      <c r="G46" s="186"/>
      <c r="H46" s="187"/>
      <c r="I46" s="10"/>
      <c r="J46" s="10"/>
      <c r="K46" s="10"/>
      <c r="L46" s="10"/>
      <c r="M46" s="10"/>
      <c r="N46" s="10"/>
    </row>
    <row r="47" spans="1:14" ht="15.75" hidden="1" thickBot="1" x14ac:dyDescent="0.3">
      <c r="A47" s="83"/>
      <c r="B47" s="185" t="s">
        <v>58</v>
      </c>
      <c r="C47" s="186"/>
      <c r="D47" s="186"/>
      <c r="E47" s="186"/>
      <c r="F47" s="186"/>
      <c r="G47" s="186"/>
      <c r="H47" s="187"/>
      <c r="I47" s="10"/>
      <c r="J47" s="10"/>
      <c r="K47" s="10"/>
      <c r="L47" s="10"/>
      <c r="M47" s="10"/>
      <c r="N47" s="10"/>
    </row>
    <row r="48" spans="1:14" ht="15.75" hidden="1" thickBot="1" x14ac:dyDescent="0.3">
      <c r="A48" s="83"/>
      <c r="B48" s="185" t="s">
        <v>13</v>
      </c>
      <c r="C48" s="186"/>
      <c r="D48" s="186"/>
      <c r="E48" s="186"/>
      <c r="F48" s="186"/>
      <c r="G48" s="186"/>
      <c r="H48" s="187"/>
      <c r="I48" s="10"/>
      <c r="J48" s="10"/>
      <c r="K48" s="10"/>
      <c r="L48" s="10"/>
      <c r="M48" s="10"/>
      <c r="N48" s="10"/>
    </row>
    <row r="49" spans="1:14" ht="15.75" hidden="1" thickBot="1" x14ac:dyDescent="0.3">
      <c r="A49" s="83"/>
      <c r="B49" s="185" t="s">
        <v>59</v>
      </c>
      <c r="C49" s="186"/>
      <c r="D49" s="186"/>
      <c r="E49" s="186"/>
      <c r="F49" s="186"/>
      <c r="G49" s="186"/>
      <c r="H49" s="187"/>
      <c r="I49" s="10"/>
      <c r="J49" s="10"/>
      <c r="K49" s="10"/>
      <c r="L49" s="10"/>
      <c r="M49" s="10"/>
      <c r="N49" s="10"/>
    </row>
    <row r="50" spans="1:14" ht="15.75" hidden="1" thickBot="1" x14ac:dyDescent="0.3">
      <c r="A50" s="83"/>
      <c r="B50" s="185" t="s">
        <v>13</v>
      </c>
      <c r="C50" s="186"/>
      <c r="D50" s="186"/>
      <c r="E50" s="186"/>
      <c r="F50" s="186"/>
      <c r="G50" s="186"/>
      <c r="H50" s="187"/>
      <c r="I50" s="10"/>
      <c r="J50" s="10"/>
      <c r="K50" s="10"/>
      <c r="L50" s="10"/>
      <c r="M50" s="10"/>
      <c r="N50" s="10"/>
    </row>
    <row r="51" spans="1:14" ht="15.75" hidden="1" thickBot="1" x14ac:dyDescent="0.3">
      <c r="A51" s="83"/>
      <c r="B51" s="185" t="s">
        <v>60</v>
      </c>
      <c r="C51" s="186"/>
      <c r="D51" s="186"/>
      <c r="E51" s="186"/>
      <c r="F51" s="186"/>
      <c r="G51" s="186"/>
      <c r="H51" s="187"/>
      <c r="I51" s="10"/>
      <c r="J51" s="10"/>
      <c r="K51" s="10"/>
      <c r="L51" s="10"/>
      <c r="M51" s="10"/>
      <c r="N51" s="10"/>
    </row>
    <row r="52" spans="1:14" ht="15.75" hidden="1" thickBot="1" x14ac:dyDescent="0.3">
      <c r="A52" s="83"/>
      <c r="B52" s="185" t="s">
        <v>40</v>
      </c>
      <c r="C52" s="186"/>
      <c r="D52" s="186"/>
      <c r="E52" s="186"/>
      <c r="F52" s="186"/>
      <c r="G52" s="186"/>
      <c r="H52" s="187"/>
      <c r="I52" s="10"/>
      <c r="J52" s="10"/>
      <c r="K52" s="10"/>
      <c r="L52" s="10"/>
      <c r="M52" s="10"/>
      <c r="N52" s="10"/>
    </row>
    <row r="53" spans="1:14" ht="15.75" hidden="1" thickBot="1" x14ac:dyDescent="0.3">
      <c r="A53" s="83"/>
      <c r="B53" s="185" t="s">
        <v>52</v>
      </c>
      <c r="C53" s="186"/>
      <c r="D53" s="186"/>
      <c r="E53" s="186"/>
      <c r="F53" s="186"/>
      <c r="G53" s="186"/>
      <c r="H53" s="187"/>
      <c r="I53" s="10"/>
      <c r="J53" s="10"/>
      <c r="K53" s="10"/>
      <c r="L53" s="10"/>
      <c r="M53" s="10"/>
      <c r="N53" s="10"/>
    </row>
    <row r="54" spans="1:14" ht="15.75" hidden="1" thickBot="1" x14ac:dyDescent="0.3">
      <c r="A54" s="83"/>
      <c r="B54" s="185" t="s">
        <v>53</v>
      </c>
      <c r="C54" s="186"/>
      <c r="D54" s="186"/>
      <c r="E54" s="186"/>
      <c r="F54" s="186"/>
      <c r="G54" s="186"/>
      <c r="H54" s="187"/>
      <c r="I54" s="10"/>
      <c r="J54" s="10"/>
      <c r="K54" s="10"/>
      <c r="L54" s="10"/>
      <c r="M54" s="10"/>
      <c r="N54" s="10"/>
    </row>
    <row r="55" spans="1:14" ht="15.75" hidden="1" thickBot="1" x14ac:dyDescent="0.3">
      <c r="A55" s="83"/>
      <c r="B55" s="185" t="s">
        <v>43</v>
      </c>
      <c r="C55" s="186"/>
      <c r="D55" s="186"/>
      <c r="E55" s="186"/>
      <c r="F55" s="186"/>
      <c r="G55" s="186"/>
      <c r="H55" s="187"/>
      <c r="I55" s="10"/>
      <c r="J55" s="10"/>
      <c r="K55" s="10"/>
      <c r="L55" s="10"/>
      <c r="M55" s="10"/>
      <c r="N55" s="10"/>
    </row>
    <row r="56" spans="1:14" ht="15.75" hidden="1" thickBot="1" x14ac:dyDescent="0.3">
      <c r="A56" s="83"/>
      <c r="B56" s="185" t="s">
        <v>41</v>
      </c>
      <c r="C56" s="186"/>
      <c r="D56" s="186"/>
      <c r="E56" s="186"/>
      <c r="F56" s="186"/>
      <c r="G56" s="186"/>
      <c r="H56" s="187"/>
      <c r="I56" s="10"/>
      <c r="J56" s="10"/>
      <c r="K56" s="10"/>
      <c r="L56" s="10"/>
      <c r="M56" s="10"/>
      <c r="N56" s="10"/>
    </row>
    <row r="57" spans="1:14" ht="15.75" hidden="1" thickBot="1" x14ac:dyDescent="0.3">
      <c r="A57" s="83"/>
      <c r="B57" s="185" t="s">
        <v>40</v>
      </c>
      <c r="C57" s="186"/>
      <c r="D57" s="186"/>
      <c r="E57" s="186"/>
      <c r="F57" s="186"/>
      <c r="G57" s="186"/>
      <c r="H57" s="187"/>
      <c r="I57" s="10"/>
      <c r="J57" s="10"/>
      <c r="K57" s="10"/>
      <c r="L57" s="10"/>
      <c r="M57" s="10"/>
      <c r="N57" s="10"/>
    </row>
    <row r="58" spans="1:14" ht="15.75" hidden="1" thickBot="1" x14ac:dyDescent="0.3">
      <c r="A58" s="83"/>
      <c r="B58" s="185" t="s">
        <v>51</v>
      </c>
      <c r="C58" s="186"/>
      <c r="D58" s="186"/>
      <c r="E58" s="186"/>
      <c r="F58" s="186"/>
      <c r="G58" s="186"/>
      <c r="H58" s="187"/>
      <c r="I58" s="10"/>
      <c r="J58" s="10"/>
      <c r="K58" s="10"/>
      <c r="L58" s="10"/>
      <c r="M58" s="10"/>
      <c r="N58" s="10"/>
    </row>
    <row r="59" spans="1:14" ht="15.75" hidden="1" thickBot="1" x14ac:dyDescent="0.3">
      <c r="A59" s="83"/>
      <c r="B59" s="185" t="s">
        <v>40</v>
      </c>
      <c r="C59" s="186"/>
      <c r="D59" s="186"/>
      <c r="E59" s="186"/>
      <c r="F59" s="186"/>
      <c r="G59" s="186"/>
      <c r="H59" s="187"/>
      <c r="I59" s="10"/>
      <c r="J59" s="10"/>
      <c r="K59" s="10"/>
      <c r="L59" s="10"/>
      <c r="M59" s="10"/>
      <c r="N59" s="10"/>
    </row>
    <row r="60" spans="1:14" ht="15.75" hidden="1" thickBot="1" x14ac:dyDescent="0.3">
      <c r="A60" s="83"/>
      <c r="B60" s="185" t="s">
        <v>52</v>
      </c>
      <c r="C60" s="186"/>
      <c r="D60" s="186"/>
      <c r="E60" s="186"/>
      <c r="F60" s="186"/>
      <c r="G60" s="186"/>
      <c r="H60" s="187"/>
      <c r="I60" s="10"/>
      <c r="J60" s="10"/>
      <c r="K60" s="10"/>
      <c r="L60" s="10"/>
      <c r="M60" s="10"/>
      <c r="N60" s="10"/>
    </row>
    <row r="61" spans="1:14" ht="15.75" hidden="1" thickBot="1" x14ac:dyDescent="0.3">
      <c r="A61" s="83"/>
      <c r="B61" s="185" t="s">
        <v>53</v>
      </c>
      <c r="C61" s="186"/>
      <c r="D61" s="186"/>
      <c r="E61" s="186"/>
      <c r="F61" s="186"/>
      <c r="G61" s="186"/>
      <c r="H61" s="187"/>
      <c r="I61" s="10"/>
      <c r="J61" s="10"/>
      <c r="K61" s="10"/>
      <c r="L61" s="10"/>
      <c r="M61" s="10"/>
      <c r="N61" s="10"/>
    </row>
    <row r="62" spans="1:14" ht="15.75" hidden="1" thickBot="1" x14ac:dyDescent="0.3">
      <c r="A62" s="83"/>
      <c r="B62" s="185" t="s">
        <v>43</v>
      </c>
      <c r="C62" s="186"/>
      <c r="D62" s="186"/>
      <c r="E62" s="186"/>
      <c r="F62" s="186"/>
      <c r="G62" s="186"/>
      <c r="H62" s="187"/>
      <c r="I62" s="10"/>
      <c r="J62" s="10"/>
      <c r="K62" s="10"/>
      <c r="L62" s="10"/>
      <c r="M62" s="10"/>
      <c r="N62" s="10"/>
    </row>
    <row r="63" spans="1:14" ht="15.75" hidden="1" thickBot="1" x14ac:dyDescent="0.3">
      <c r="A63" s="83"/>
      <c r="B63" s="185" t="s">
        <v>41</v>
      </c>
      <c r="C63" s="186"/>
      <c r="D63" s="186"/>
      <c r="E63" s="186"/>
      <c r="F63" s="186"/>
      <c r="G63" s="186"/>
      <c r="H63" s="187"/>
      <c r="I63" s="10"/>
      <c r="J63" s="10"/>
      <c r="K63" s="10"/>
      <c r="L63" s="10"/>
      <c r="M63" s="10"/>
      <c r="N63" s="10"/>
    </row>
    <row r="64" spans="1:14" ht="15.75" hidden="1" thickBot="1" x14ac:dyDescent="0.3">
      <c r="A64" s="83"/>
      <c r="B64" s="185" t="s">
        <v>59</v>
      </c>
      <c r="C64" s="186"/>
      <c r="D64" s="186"/>
      <c r="E64" s="186"/>
      <c r="F64" s="186"/>
      <c r="G64" s="186"/>
      <c r="H64" s="187"/>
      <c r="I64" s="10"/>
      <c r="J64" s="10"/>
      <c r="K64" s="10"/>
      <c r="L64" s="10"/>
      <c r="M64" s="10"/>
      <c r="N64" s="10"/>
    </row>
    <row r="65" spans="1:14" ht="15.75" hidden="1" thickBot="1" x14ac:dyDescent="0.3">
      <c r="A65" s="83"/>
      <c r="B65" s="185" t="s">
        <v>13</v>
      </c>
      <c r="C65" s="186"/>
      <c r="D65" s="186"/>
      <c r="E65" s="186"/>
      <c r="F65" s="186"/>
      <c r="G65" s="186"/>
      <c r="H65" s="187"/>
      <c r="I65" s="10"/>
      <c r="J65" s="10"/>
      <c r="K65" s="10"/>
      <c r="L65" s="10"/>
      <c r="M65" s="10"/>
      <c r="N65" s="10"/>
    </row>
    <row r="66" spans="1:14" ht="15.75" hidden="1" thickBot="1" x14ac:dyDescent="0.3">
      <c r="A66" s="83"/>
      <c r="B66" s="185" t="s">
        <v>61</v>
      </c>
      <c r="C66" s="186"/>
      <c r="D66" s="186"/>
      <c r="E66" s="186"/>
      <c r="F66" s="186"/>
      <c r="G66" s="186"/>
      <c r="H66" s="187"/>
      <c r="I66" s="10"/>
      <c r="J66" s="10"/>
      <c r="K66" s="10"/>
      <c r="L66" s="10"/>
      <c r="M66" s="10"/>
      <c r="N66" s="10"/>
    </row>
    <row r="67" spans="1:14" ht="15.75" hidden="1" thickBot="1" x14ac:dyDescent="0.3">
      <c r="A67" s="83"/>
      <c r="B67" s="185" t="s">
        <v>13</v>
      </c>
      <c r="C67" s="186"/>
      <c r="D67" s="186"/>
      <c r="E67" s="186"/>
      <c r="F67" s="186"/>
      <c r="G67" s="186"/>
      <c r="H67" s="187"/>
      <c r="I67" s="10"/>
      <c r="J67" s="10"/>
      <c r="K67" s="10"/>
      <c r="L67" s="10"/>
      <c r="M67" s="10"/>
      <c r="N67" s="10"/>
    </row>
    <row r="68" spans="1:14" ht="15.75" hidden="1" thickBot="1" x14ac:dyDescent="0.3">
      <c r="A68" s="83"/>
      <c r="B68" s="185" t="s">
        <v>62</v>
      </c>
      <c r="C68" s="186"/>
      <c r="D68" s="186"/>
      <c r="E68" s="186"/>
      <c r="F68" s="186"/>
      <c r="G68" s="186"/>
      <c r="H68" s="187"/>
      <c r="I68" s="10"/>
      <c r="J68" s="10"/>
      <c r="K68" s="10"/>
      <c r="L68" s="10"/>
      <c r="M68" s="10"/>
      <c r="N68" s="10"/>
    </row>
    <row r="69" spans="1:14" ht="15.75" hidden="1" thickBot="1" x14ac:dyDescent="0.3">
      <c r="A69" s="83"/>
      <c r="B69" s="185" t="s">
        <v>40</v>
      </c>
      <c r="C69" s="186"/>
      <c r="D69" s="186"/>
      <c r="E69" s="186"/>
      <c r="F69" s="186"/>
      <c r="G69" s="186"/>
      <c r="H69" s="187"/>
      <c r="I69" s="10"/>
      <c r="J69" s="10"/>
      <c r="K69" s="10"/>
      <c r="L69" s="10"/>
      <c r="M69" s="10"/>
      <c r="N69" s="10"/>
    </row>
    <row r="70" spans="1:14" ht="15.75" hidden="1" thickBot="1" x14ac:dyDescent="0.3">
      <c r="A70" s="83"/>
      <c r="B70" s="185" t="s">
        <v>52</v>
      </c>
      <c r="C70" s="186"/>
      <c r="D70" s="186"/>
      <c r="E70" s="186"/>
      <c r="F70" s="186"/>
      <c r="G70" s="186"/>
      <c r="H70" s="187"/>
      <c r="I70" s="10"/>
      <c r="J70" s="10"/>
      <c r="K70" s="10"/>
      <c r="L70" s="10"/>
      <c r="M70" s="10"/>
      <c r="N70" s="10"/>
    </row>
    <row r="71" spans="1:14" ht="15.75" hidden="1" thickBot="1" x14ac:dyDescent="0.3">
      <c r="A71" s="83"/>
      <c r="B71" s="185" t="s">
        <v>53</v>
      </c>
      <c r="C71" s="186"/>
      <c r="D71" s="186"/>
      <c r="E71" s="186"/>
      <c r="F71" s="186"/>
      <c r="G71" s="186"/>
      <c r="H71" s="187"/>
      <c r="I71" s="10"/>
      <c r="J71" s="10"/>
      <c r="K71" s="10"/>
      <c r="L71" s="10"/>
      <c r="M71" s="10"/>
      <c r="N71" s="10"/>
    </row>
    <row r="72" spans="1:14" ht="15.75" hidden="1" thickBot="1" x14ac:dyDescent="0.3">
      <c r="A72" s="83"/>
      <c r="B72" s="185" t="s">
        <v>43</v>
      </c>
      <c r="C72" s="186"/>
      <c r="D72" s="186"/>
      <c r="E72" s="186"/>
      <c r="F72" s="186"/>
      <c r="G72" s="186"/>
      <c r="H72" s="187"/>
      <c r="I72" s="10"/>
      <c r="J72" s="10"/>
      <c r="K72" s="10"/>
      <c r="L72" s="10"/>
      <c r="M72" s="10"/>
      <c r="N72" s="10"/>
    </row>
    <row r="73" spans="1:14" ht="15.75" hidden="1" thickBot="1" x14ac:dyDescent="0.3">
      <c r="A73" s="83"/>
      <c r="B73" s="185" t="s">
        <v>41</v>
      </c>
      <c r="C73" s="186"/>
      <c r="D73" s="186"/>
      <c r="E73" s="186"/>
      <c r="F73" s="186"/>
      <c r="G73" s="186"/>
      <c r="H73" s="187"/>
      <c r="I73" s="10"/>
      <c r="J73" s="10"/>
      <c r="K73" s="10"/>
      <c r="L73" s="10"/>
      <c r="M73" s="10"/>
      <c r="N73" s="10"/>
    </row>
    <row r="74" spans="1:14" ht="15.75" hidden="1" thickBot="1" x14ac:dyDescent="0.3">
      <c r="A74" s="83"/>
      <c r="B74" s="185" t="s">
        <v>40</v>
      </c>
      <c r="C74" s="186"/>
      <c r="D74" s="186"/>
      <c r="E74" s="186"/>
      <c r="F74" s="186"/>
      <c r="G74" s="186"/>
      <c r="H74" s="187"/>
      <c r="I74" s="10"/>
      <c r="J74" s="10"/>
      <c r="K74" s="10"/>
      <c r="L74" s="10"/>
      <c r="M74" s="10"/>
      <c r="N74" s="10"/>
    </row>
    <row r="75" spans="1:14" ht="15.75" hidden="1" thickBot="1" x14ac:dyDescent="0.3">
      <c r="A75" s="83"/>
      <c r="B75" s="185" t="s">
        <v>63</v>
      </c>
      <c r="C75" s="186"/>
      <c r="D75" s="186"/>
      <c r="E75" s="186"/>
      <c r="F75" s="186"/>
      <c r="G75" s="186"/>
      <c r="H75" s="187"/>
      <c r="I75" s="10"/>
      <c r="J75" s="10"/>
      <c r="K75" s="10"/>
      <c r="L75" s="10"/>
      <c r="M75" s="10"/>
      <c r="N75" s="10"/>
    </row>
    <row r="76" spans="1:14" ht="15.75" hidden="1" thickBot="1" x14ac:dyDescent="0.3">
      <c r="A76" s="83"/>
      <c r="B76" s="185" t="s">
        <v>40</v>
      </c>
      <c r="C76" s="186"/>
      <c r="D76" s="186"/>
      <c r="E76" s="186"/>
      <c r="F76" s="186"/>
      <c r="G76" s="186"/>
      <c r="H76" s="187"/>
      <c r="I76" s="10"/>
      <c r="J76" s="10"/>
      <c r="K76" s="10"/>
      <c r="L76" s="10"/>
      <c r="M76" s="10"/>
      <c r="N76" s="10"/>
    </row>
    <row r="77" spans="1:14" ht="15.75" hidden="1" thickBot="1" x14ac:dyDescent="0.3">
      <c r="A77" s="83"/>
      <c r="B77" s="185" t="s">
        <v>53</v>
      </c>
      <c r="C77" s="186"/>
      <c r="D77" s="186"/>
      <c r="E77" s="186"/>
      <c r="F77" s="186"/>
      <c r="G77" s="186"/>
      <c r="H77" s="187"/>
      <c r="I77" s="10"/>
      <c r="J77" s="10"/>
      <c r="K77" s="10"/>
      <c r="L77" s="10"/>
      <c r="M77" s="10"/>
      <c r="N77" s="10"/>
    </row>
    <row r="78" spans="1:14" ht="15.75" hidden="1" thickBot="1" x14ac:dyDescent="0.3">
      <c r="A78" s="83"/>
      <c r="B78" s="185" t="s">
        <v>52</v>
      </c>
      <c r="C78" s="186"/>
      <c r="D78" s="186"/>
      <c r="E78" s="186"/>
      <c r="F78" s="186"/>
      <c r="G78" s="186"/>
      <c r="H78" s="187"/>
      <c r="I78" s="10"/>
      <c r="J78" s="10"/>
      <c r="K78" s="10"/>
      <c r="L78" s="10"/>
      <c r="M78" s="10"/>
      <c r="N78" s="10"/>
    </row>
    <row r="79" spans="1:14" ht="15.75" hidden="1" thickBot="1" x14ac:dyDescent="0.3">
      <c r="A79" s="83"/>
      <c r="B79" s="185" t="s">
        <v>43</v>
      </c>
      <c r="C79" s="186"/>
      <c r="D79" s="186"/>
      <c r="E79" s="186"/>
      <c r="F79" s="186"/>
      <c r="G79" s="186"/>
      <c r="H79" s="187"/>
      <c r="I79" s="10"/>
      <c r="J79" s="10"/>
      <c r="K79" s="10"/>
      <c r="L79" s="10"/>
      <c r="M79" s="10"/>
      <c r="N79" s="10"/>
    </row>
    <row r="80" spans="1:14" ht="15.75" hidden="1" thickBot="1" x14ac:dyDescent="0.3">
      <c r="A80" s="83"/>
      <c r="B80" s="185" t="s">
        <v>41</v>
      </c>
      <c r="C80" s="186"/>
      <c r="D80" s="186"/>
      <c r="E80" s="186"/>
      <c r="F80" s="186"/>
      <c r="G80" s="186"/>
      <c r="H80" s="187"/>
      <c r="I80" s="10"/>
      <c r="J80" s="10"/>
      <c r="K80" s="10"/>
      <c r="L80" s="10"/>
      <c r="M80" s="10"/>
      <c r="N80" s="10"/>
    </row>
    <row r="81" spans="1:14" ht="15.75" hidden="1" thickBot="1" x14ac:dyDescent="0.3">
      <c r="A81" s="83"/>
      <c r="B81" s="185" t="s">
        <v>64</v>
      </c>
      <c r="C81" s="186"/>
      <c r="D81" s="186"/>
      <c r="E81" s="186"/>
      <c r="F81" s="186"/>
      <c r="G81" s="186"/>
      <c r="H81" s="187"/>
      <c r="I81" s="10"/>
      <c r="J81" s="10"/>
      <c r="K81" s="10"/>
      <c r="L81" s="10"/>
      <c r="M81" s="10"/>
      <c r="N81" s="10"/>
    </row>
    <row r="82" spans="1:14" ht="15.75" hidden="1" thickBot="1" x14ac:dyDescent="0.3">
      <c r="A82" s="83"/>
      <c r="B82" s="185" t="s">
        <v>13</v>
      </c>
      <c r="C82" s="186"/>
      <c r="D82" s="186"/>
      <c r="E82" s="186"/>
      <c r="F82" s="186"/>
      <c r="G82" s="186"/>
      <c r="H82" s="187"/>
      <c r="I82" s="10"/>
      <c r="J82" s="10"/>
      <c r="K82" s="10"/>
      <c r="L82" s="10"/>
      <c r="M82" s="10"/>
      <c r="N82" s="10"/>
    </row>
    <row r="84" spans="1:14" ht="28.5" customHeight="1" x14ac:dyDescent="0.25">
      <c r="A84" s="184" t="s">
        <v>290</v>
      </c>
      <c r="B84" s="184"/>
      <c r="C84" s="184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</row>
    <row r="85" spans="1:14" x14ac:dyDescent="0.25">
      <c r="C85" s="12"/>
      <c r="D85" s="12"/>
      <c r="E85" s="12"/>
      <c r="F85" s="12"/>
      <c r="G85" s="12"/>
      <c r="H85" s="12"/>
      <c r="I85" s="12"/>
    </row>
    <row r="86" spans="1:14" x14ac:dyDescent="0.25">
      <c r="C86" s="12"/>
      <c r="D86" s="12"/>
      <c r="E86" s="12"/>
      <c r="F86" s="12"/>
      <c r="G86" s="12"/>
      <c r="H86" s="12"/>
      <c r="I86" s="12"/>
    </row>
  </sheetData>
  <mergeCells count="82">
    <mergeCell ref="B23:H23"/>
    <mergeCell ref="B24:H24"/>
    <mergeCell ref="B26:H26"/>
    <mergeCell ref="A1:M2"/>
    <mergeCell ref="A3:A4"/>
    <mergeCell ref="B3:B4"/>
    <mergeCell ref="C3:C4"/>
    <mergeCell ref="D3:D4"/>
    <mergeCell ref="E3:F3"/>
    <mergeCell ref="G3:H3"/>
    <mergeCell ref="I3:K3"/>
    <mergeCell ref="L3:L4"/>
    <mergeCell ref="M3:M4"/>
    <mergeCell ref="B17:H17"/>
    <mergeCell ref="B18:H18"/>
    <mergeCell ref="B20:H20"/>
    <mergeCell ref="B21:H21"/>
    <mergeCell ref="B8:H8"/>
    <mergeCell ref="N3:N4"/>
    <mergeCell ref="B6:H6"/>
    <mergeCell ref="B7:H7"/>
    <mergeCell ref="B14:H14"/>
    <mergeCell ref="B15:H15"/>
    <mergeCell ref="B9:H9"/>
    <mergeCell ref="B11:H11"/>
    <mergeCell ref="B12:H12"/>
    <mergeCell ref="B39:H39"/>
    <mergeCell ref="B27:H27"/>
    <mergeCell ref="B28:H28"/>
    <mergeCell ref="B29:H29"/>
    <mergeCell ref="B30:H30"/>
    <mergeCell ref="B32:H32"/>
    <mergeCell ref="B33:H33"/>
    <mergeCell ref="B34:H34"/>
    <mergeCell ref="B35:H35"/>
    <mergeCell ref="B36:H36"/>
    <mergeCell ref="B37:H37"/>
    <mergeCell ref="B38:H38"/>
    <mergeCell ref="B51:H51"/>
    <mergeCell ref="B40:H4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63:H63"/>
    <mergeCell ref="B52:H52"/>
    <mergeCell ref="B53:H53"/>
    <mergeCell ref="B54:H54"/>
    <mergeCell ref="B55:H55"/>
    <mergeCell ref="B56:H56"/>
    <mergeCell ref="B57:H57"/>
    <mergeCell ref="B58:H58"/>
    <mergeCell ref="B59:H59"/>
    <mergeCell ref="B60:H60"/>
    <mergeCell ref="B61:H61"/>
    <mergeCell ref="B62:H62"/>
    <mergeCell ref="B75:H75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73:H73"/>
    <mergeCell ref="B74:H74"/>
    <mergeCell ref="A84:N84"/>
    <mergeCell ref="B82:H82"/>
    <mergeCell ref="B76:H76"/>
    <mergeCell ref="B77:H77"/>
    <mergeCell ref="B78:H78"/>
    <mergeCell ref="B79:H79"/>
    <mergeCell ref="B80:H80"/>
    <mergeCell ref="B81:H81"/>
  </mergeCells>
  <hyperlinks>
    <hyperlink ref="B3" location="Par558" display="Par558" xr:uid="{00000000-0004-0000-0100-000000000000}"/>
    <hyperlink ref="D3" location="Par559" display="Par559" xr:uid="{00000000-0004-0000-0100-000001000000}"/>
    <hyperlink ref="E3" location="Par560" display="Par560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63" fitToHeight="3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Q298"/>
  <sheetViews>
    <sheetView workbookViewId="0">
      <pane ySplit="7" topLeftCell="A285" activePane="bottomLeft" state="frozen"/>
      <selection activeCell="A5" sqref="A5"/>
      <selection pane="bottomLeft" activeCell="B298" sqref="B298:L298"/>
    </sheetView>
  </sheetViews>
  <sheetFormatPr defaultColWidth="8.85546875" defaultRowHeight="15" x14ac:dyDescent="0.25"/>
  <cols>
    <col min="1" max="1" width="8.85546875" style="4"/>
    <col min="2" max="2" width="19.28515625" style="4" customWidth="1"/>
    <col min="3" max="3" width="19.5703125" style="6" customWidth="1"/>
    <col min="4" max="4" width="22.28515625" style="4" customWidth="1"/>
    <col min="5" max="6" width="12.5703125" style="4" bestFit="1" customWidth="1"/>
    <col min="7" max="7" width="14.5703125" style="4" customWidth="1"/>
    <col min="8" max="8" width="14.28515625" style="4" customWidth="1"/>
    <col min="9" max="9" width="14.140625" style="4" customWidth="1"/>
    <col min="10" max="10" width="12.42578125" style="4" customWidth="1"/>
    <col min="11" max="11" width="12.7109375" style="4" customWidth="1"/>
    <col min="12" max="12" width="12.85546875" style="4" customWidth="1"/>
    <col min="13" max="16384" width="8.85546875" style="4"/>
  </cols>
  <sheetData>
    <row r="1" spans="1:17" ht="18.75" x14ac:dyDescent="0.25">
      <c r="A1" s="226" t="s">
        <v>34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7" ht="18.75" x14ac:dyDescent="0.25">
      <c r="A2" s="226" t="s">
        <v>35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7" ht="18.75" x14ac:dyDescent="0.25">
      <c r="A3" s="226" t="s">
        <v>36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7" s="8" customFormat="1" ht="15.75" thickBot="1" x14ac:dyDescent="0.3">
      <c r="A4" s="5" t="s">
        <v>156</v>
      </c>
      <c r="B4" s="4"/>
      <c r="C4" s="6"/>
      <c r="D4" s="4"/>
      <c r="E4" s="4"/>
      <c r="F4" s="4"/>
      <c r="G4" s="4"/>
      <c r="H4" s="4"/>
      <c r="I4" s="4"/>
      <c r="J4" s="4"/>
      <c r="K4" s="4"/>
      <c r="L4" s="4"/>
      <c r="M4" s="4"/>
      <c r="N4" s="7"/>
      <c r="O4" s="7"/>
      <c r="P4" s="7"/>
      <c r="Q4" s="7"/>
    </row>
    <row r="5" spans="1:17" s="8" customFormat="1" ht="48.75" customHeight="1" thickBot="1" x14ac:dyDescent="0.3">
      <c r="A5" s="205" t="s">
        <v>12</v>
      </c>
      <c r="B5" s="205" t="s">
        <v>0</v>
      </c>
      <c r="C5" s="232" t="s">
        <v>1</v>
      </c>
      <c r="D5" s="205" t="s">
        <v>37</v>
      </c>
      <c r="E5" s="227" t="s">
        <v>20</v>
      </c>
      <c r="F5" s="228"/>
      <c r="G5" s="211" t="s">
        <v>38</v>
      </c>
      <c r="H5" s="213"/>
      <c r="I5" s="213"/>
      <c r="J5" s="212"/>
      <c r="K5" s="227" t="s">
        <v>22</v>
      </c>
      <c r="L5" s="228"/>
      <c r="M5" s="205" t="s">
        <v>28</v>
      </c>
      <c r="N5" s="7"/>
      <c r="O5" s="7"/>
      <c r="P5" s="7"/>
      <c r="Q5" s="7"/>
    </row>
    <row r="6" spans="1:17" s="8" customFormat="1" ht="18" customHeight="1" thickBot="1" x14ac:dyDescent="0.3">
      <c r="A6" s="231"/>
      <c r="B6" s="231"/>
      <c r="C6" s="233"/>
      <c r="D6" s="231"/>
      <c r="E6" s="229"/>
      <c r="F6" s="230"/>
      <c r="G6" s="211" t="s">
        <v>279</v>
      </c>
      <c r="H6" s="212"/>
      <c r="I6" s="211" t="s">
        <v>24</v>
      </c>
      <c r="J6" s="212"/>
      <c r="K6" s="229"/>
      <c r="L6" s="230"/>
      <c r="M6" s="231"/>
      <c r="N6" s="7"/>
      <c r="O6" s="7"/>
      <c r="P6" s="7"/>
      <c r="Q6" s="7"/>
    </row>
    <row r="7" spans="1:17" s="8" customFormat="1" ht="22.5" customHeight="1" thickBot="1" x14ac:dyDescent="0.3">
      <c r="A7" s="206"/>
      <c r="B7" s="206"/>
      <c r="C7" s="234"/>
      <c r="D7" s="206"/>
      <c r="E7" s="129" t="s">
        <v>9</v>
      </c>
      <c r="F7" s="129" t="s">
        <v>10</v>
      </c>
      <c r="G7" s="129" t="s">
        <v>9</v>
      </c>
      <c r="H7" s="129" t="s">
        <v>10</v>
      </c>
      <c r="I7" s="129" t="s">
        <v>9</v>
      </c>
      <c r="J7" s="129" t="s">
        <v>10</v>
      </c>
      <c r="K7" s="129" t="s">
        <v>25</v>
      </c>
      <c r="L7" s="129" t="s">
        <v>26</v>
      </c>
      <c r="M7" s="206"/>
      <c r="Q7" s="7"/>
    </row>
    <row r="8" spans="1:17" ht="15.75" thickBot="1" x14ac:dyDescent="0.3">
      <c r="A8" s="127">
        <v>1</v>
      </c>
      <c r="B8" s="129">
        <v>2</v>
      </c>
      <c r="C8" s="9">
        <v>3</v>
      </c>
      <c r="D8" s="129">
        <v>4</v>
      </c>
      <c r="E8" s="129">
        <v>5</v>
      </c>
      <c r="F8" s="129">
        <v>6</v>
      </c>
      <c r="G8" s="129">
        <v>7</v>
      </c>
      <c r="H8" s="129">
        <v>8</v>
      </c>
      <c r="I8" s="129">
        <v>9</v>
      </c>
      <c r="J8" s="129">
        <v>10</v>
      </c>
      <c r="K8" s="129">
        <v>11</v>
      </c>
      <c r="L8" s="129">
        <v>12</v>
      </c>
      <c r="M8" s="129">
        <v>13</v>
      </c>
    </row>
    <row r="9" spans="1:17" ht="15.75" thickBot="1" x14ac:dyDescent="0.3">
      <c r="A9" s="214"/>
      <c r="B9" s="214" t="s">
        <v>30</v>
      </c>
      <c r="C9" s="223" t="s">
        <v>125</v>
      </c>
      <c r="D9" s="20" t="s">
        <v>39</v>
      </c>
      <c r="E9" s="29"/>
      <c r="F9" s="29"/>
      <c r="G9" s="32">
        <f>G15+G21+G27+G39</f>
        <v>90754498.039999992</v>
      </c>
      <c r="H9" s="32">
        <f>H15+H21+H27+H39</f>
        <v>88622850.419999987</v>
      </c>
      <c r="I9" s="32">
        <f>I15+I21+I27+I39</f>
        <v>90754498.039999992</v>
      </c>
      <c r="J9" s="32">
        <f>J15+J21+J27+J39</f>
        <v>88622850.419999987</v>
      </c>
      <c r="K9" s="32">
        <f t="shared" ref="K9:L9" si="0">K15+K21+K27+K39</f>
        <v>79644729.879999995</v>
      </c>
      <c r="L9" s="32">
        <f t="shared" si="0"/>
        <v>79694729.879999995</v>
      </c>
      <c r="M9" s="126"/>
    </row>
    <row r="10" spans="1:17" ht="15.75" thickBot="1" x14ac:dyDescent="0.3">
      <c r="A10" s="215"/>
      <c r="B10" s="215"/>
      <c r="C10" s="224"/>
      <c r="D10" s="20" t="s">
        <v>40</v>
      </c>
      <c r="E10" s="29" t="s">
        <v>131</v>
      </c>
      <c r="F10" s="29"/>
      <c r="G10" s="32"/>
      <c r="H10" s="32"/>
      <c r="I10" s="32"/>
      <c r="J10" s="32"/>
      <c r="K10" s="32"/>
      <c r="L10" s="32"/>
      <c r="M10" s="126"/>
    </row>
    <row r="11" spans="1:17" ht="15.75" thickBot="1" x14ac:dyDescent="0.3">
      <c r="A11" s="215"/>
      <c r="B11" s="215"/>
      <c r="C11" s="224"/>
      <c r="D11" s="31" t="s">
        <v>52</v>
      </c>
      <c r="E11" s="29"/>
      <c r="F11" s="29"/>
      <c r="G11" s="32">
        <f>G17+G23+G29+G35</f>
        <v>1807217.81</v>
      </c>
      <c r="H11" s="32">
        <f t="shared" ref="H11:L11" si="1">H17+H23+H29+H35</f>
        <v>1807217.81</v>
      </c>
      <c r="I11" s="32">
        <f t="shared" si="1"/>
        <v>1807217.81</v>
      </c>
      <c r="J11" s="32">
        <f t="shared" si="1"/>
        <v>1807217.81</v>
      </c>
      <c r="K11" s="32">
        <f t="shared" si="1"/>
        <v>0</v>
      </c>
      <c r="L11" s="32">
        <f t="shared" si="1"/>
        <v>0</v>
      </c>
      <c r="M11" s="126"/>
    </row>
    <row r="12" spans="1:17" ht="15.75" thickBot="1" x14ac:dyDescent="0.3">
      <c r="A12" s="215"/>
      <c r="B12" s="215"/>
      <c r="C12" s="224"/>
      <c r="D12" s="31" t="s">
        <v>53</v>
      </c>
      <c r="E12" s="29"/>
      <c r="F12" s="29"/>
      <c r="G12" s="32">
        <f>G18+G24+G30+G42</f>
        <v>6417968.6099999994</v>
      </c>
      <c r="H12" s="32">
        <f>H18+H24+H30+H42</f>
        <v>6377790.5399999991</v>
      </c>
      <c r="I12" s="32">
        <f>I18+I24+I30+I42</f>
        <v>6417968.6099999994</v>
      </c>
      <c r="J12" s="32">
        <f t="shared" ref="J12:L12" si="2">J18+J24+J30+J42</f>
        <v>6377790.5399999991</v>
      </c>
      <c r="K12" s="32">
        <f t="shared" si="2"/>
        <v>287400</v>
      </c>
      <c r="L12" s="32">
        <f t="shared" si="2"/>
        <v>287400</v>
      </c>
      <c r="M12" s="126"/>
    </row>
    <row r="13" spans="1:17" ht="30.75" thickBot="1" x14ac:dyDescent="0.3">
      <c r="A13" s="215"/>
      <c r="B13" s="215"/>
      <c r="C13" s="224"/>
      <c r="D13" s="20" t="s">
        <v>41</v>
      </c>
      <c r="E13" s="29"/>
      <c r="F13" s="29"/>
      <c r="G13" s="32">
        <f>G19</f>
        <v>2150000</v>
      </c>
      <c r="H13" s="32">
        <f t="shared" ref="H13:L13" si="3">H19</f>
        <v>1765233</v>
      </c>
      <c r="I13" s="32">
        <f t="shared" si="3"/>
        <v>2150000</v>
      </c>
      <c r="J13" s="32">
        <f t="shared" si="3"/>
        <v>1765233</v>
      </c>
      <c r="K13" s="32">
        <f t="shared" si="3"/>
        <v>2200000</v>
      </c>
      <c r="L13" s="32">
        <f t="shared" si="3"/>
        <v>2250000</v>
      </c>
      <c r="M13" s="126"/>
    </row>
    <row r="14" spans="1:17" ht="15.75" thickBot="1" x14ac:dyDescent="0.3">
      <c r="A14" s="216"/>
      <c r="B14" s="216"/>
      <c r="C14" s="225"/>
      <c r="D14" s="20" t="s">
        <v>42</v>
      </c>
      <c r="E14" s="29"/>
      <c r="F14" s="29"/>
      <c r="G14" s="32">
        <f>G20+G26+G32+G44</f>
        <v>80379311.620000005</v>
      </c>
      <c r="H14" s="32">
        <f>H20+H26+H32+H44</f>
        <v>78672609.069999993</v>
      </c>
      <c r="I14" s="32">
        <f t="shared" ref="I14:L14" si="4">I20+I26+I32+I44</f>
        <v>80379311.620000005</v>
      </c>
      <c r="J14" s="32">
        <f t="shared" si="4"/>
        <v>78672609.069999993</v>
      </c>
      <c r="K14" s="32">
        <f>K20+K26+K32+K44</f>
        <v>77157329.879999995</v>
      </c>
      <c r="L14" s="32">
        <f t="shared" si="4"/>
        <v>77157329.879999995</v>
      </c>
      <c r="M14" s="126"/>
    </row>
    <row r="15" spans="1:17" s="30" customFormat="1" ht="15.75" thickBot="1" x14ac:dyDescent="0.3">
      <c r="A15" s="214"/>
      <c r="B15" s="214" t="s">
        <v>33</v>
      </c>
      <c r="C15" s="223" t="s">
        <v>73</v>
      </c>
      <c r="D15" s="20" t="s">
        <v>39</v>
      </c>
      <c r="E15" s="20"/>
      <c r="F15" s="20"/>
      <c r="G15" s="32">
        <f>G18+G19+G20</f>
        <v>58723291.539999999</v>
      </c>
      <c r="H15" s="32">
        <f>H18+H19+H20</f>
        <v>57208324.169999994</v>
      </c>
      <c r="I15" s="32">
        <f t="shared" ref="I15:L15" si="5">I18+I19+I20</f>
        <v>58723291.539999999</v>
      </c>
      <c r="J15" s="32">
        <f t="shared" si="5"/>
        <v>57208324.169999994</v>
      </c>
      <c r="K15" s="32">
        <f t="shared" si="5"/>
        <v>52728070.219999999</v>
      </c>
      <c r="L15" s="32">
        <f t="shared" si="5"/>
        <v>52778070.219999999</v>
      </c>
      <c r="M15" s="20"/>
    </row>
    <row r="16" spans="1:17" s="30" customFormat="1" ht="15.75" thickBot="1" x14ac:dyDescent="0.3">
      <c r="A16" s="215"/>
      <c r="B16" s="215"/>
      <c r="C16" s="224"/>
      <c r="D16" s="20" t="s">
        <v>40</v>
      </c>
      <c r="E16" s="20"/>
      <c r="F16" s="20"/>
      <c r="G16" s="32"/>
      <c r="H16" s="32"/>
      <c r="I16" s="32"/>
      <c r="J16" s="32"/>
      <c r="K16" s="32"/>
      <c r="L16" s="32"/>
      <c r="M16" s="20"/>
    </row>
    <row r="17" spans="1:13" s="30" customFormat="1" ht="15.75" thickBot="1" x14ac:dyDescent="0.3">
      <c r="A17" s="215"/>
      <c r="B17" s="215"/>
      <c r="C17" s="224"/>
      <c r="D17" s="31" t="s">
        <v>52</v>
      </c>
      <c r="E17" s="20"/>
      <c r="F17" s="20"/>
      <c r="G17" s="32"/>
      <c r="H17" s="32"/>
      <c r="I17" s="32"/>
      <c r="J17" s="32"/>
      <c r="K17" s="32"/>
      <c r="L17" s="32"/>
      <c r="M17" s="20"/>
    </row>
    <row r="18" spans="1:13" s="30" customFormat="1" ht="15.75" thickBot="1" x14ac:dyDescent="0.3">
      <c r="A18" s="215"/>
      <c r="B18" s="215"/>
      <c r="C18" s="224"/>
      <c r="D18" s="31" t="s">
        <v>53</v>
      </c>
      <c r="E18" s="20"/>
      <c r="F18" s="20"/>
      <c r="G18" s="32">
        <f>G84+G132+G150+G138+G192+G195</f>
        <v>2185240</v>
      </c>
      <c r="H18" s="32">
        <f t="shared" ref="H18:J18" si="6">H84+H132+H150+H138+H192+H195</f>
        <v>2185240</v>
      </c>
      <c r="I18" s="32">
        <f t="shared" si="6"/>
        <v>2185240</v>
      </c>
      <c r="J18" s="32">
        <f t="shared" si="6"/>
        <v>2185240</v>
      </c>
      <c r="K18" s="32">
        <f t="shared" ref="K18:L18" si="7">K123</f>
        <v>0</v>
      </c>
      <c r="L18" s="32">
        <f t="shared" si="7"/>
        <v>0</v>
      </c>
      <c r="M18" s="20"/>
    </row>
    <row r="19" spans="1:13" s="30" customFormat="1" ht="30.75" thickBot="1" x14ac:dyDescent="0.3">
      <c r="A19" s="215"/>
      <c r="B19" s="215"/>
      <c r="C19" s="224"/>
      <c r="D19" s="20" t="s">
        <v>41</v>
      </c>
      <c r="E19" s="20"/>
      <c r="F19" s="20"/>
      <c r="G19" s="32">
        <v>2150000</v>
      </c>
      <c r="H19" s="32">
        <v>1765233</v>
      </c>
      <c r="I19" s="32">
        <f>G19</f>
        <v>2150000</v>
      </c>
      <c r="J19" s="32">
        <f>H19</f>
        <v>1765233</v>
      </c>
      <c r="K19" s="32">
        <v>2200000</v>
      </c>
      <c r="L19" s="32">
        <v>2250000</v>
      </c>
      <c r="M19" s="20"/>
    </row>
    <row r="20" spans="1:13" s="30" customFormat="1" ht="61.15" customHeight="1" thickBot="1" x14ac:dyDescent="0.3">
      <c r="A20" s="216"/>
      <c r="B20" s="216"/>
      <c r="C20" s="225"/>
      <c r="D20" s="20" t="s">
        <v>42</v>
      </c>
      <c r="E20" s="20"/>
      <c r="F20" s="20"/>
      <c r="G20" s="32">
        <f>G50+G56+G62+G68+G74+G80+G98+G104+G116+G122+G134+G146+G176+G170+G164+G158+G128+G92+G182+G188</f>
        <v>54388051.539999999</v>
      </c>
      <c r="H20" s="32">
        <f>H50+H56+H62+H68+H74+H80+H98+H104+H116+H122+H134+H146+H176+H170+H164+H158+H128+H92+H182+H188</f>
        <v>53257851.169999994</v>
      </c>
      <c r="I20" s="32">
        <f>G20</f>
        <v>54388051.539999999</v>
      </c>
      <c r="J20" s="32">
        <f>H20</f>
        <v>53257851.169999994</v>
      </c>
      <c r="K20" s="32">
        <f>K50+K56+K62+K68+K74+K80+K98+K104+K116+K122+K134+K146+K105</f>
        <v>50528070.219999999</v>
      </c>
      <c r="L20" s="32">
        <f>L50+L56+L62+L68+L74+L80+L98+L104+L116+L122+L134+L146</f>
        <v>50528070.219999999</v>
      </c>
      <c r="M20" s="20"/>
    </row>
    <row r="21" spans="1:13" s="30" customFormat="1" ht="15.75" thickBot="1" x14ac:dyDescent="0.3">
      <c r="A21" s="214"/>
      <c r="B21" s="214" t="s">
        <v>74</v>
      </c>
      <c r="C21" s="223" t="s">
        <v>75</v>
      </c>
      <c r="D21" s="20" t="s">
        <v>39</v>
      </c>
      <c r="E21" s="20"/>
      <c r="F21" s="20"/>
      <c r="G21" s="32">
        <f>G24+G26</f>
        <v>10253601.6</v>
      </c>
      <c r="H21" s="32">
        <f>H24+H26</f>
        <v>9846496.5700000003</v>
      </c>
      <c r="I21" s="32">
        <f t="shared" ref="I21:L21" si="8">I24+I26</f>
        <v>10253601.6</v>
      </c>
      <c r="J21" s="32">
        <f t="shared" si="8"/>
        <v>9846496.5700000003</v>
      </c>
      <c r="K21" s="32">
        <f t="shared" si="8"/>
        <v>10638678.779999999</v>
      </c>
      <c r="L21" s="32">
        <f t="shared" si="8"/>
        <v>10638678.779999999</v>
      </c>
      <c r="M21" s="20"/>
    </row>
    <row r="22" spans="1:13" s="30" customFormat="1" ht="15.75" thickBot="1" x14ac:dyDescent="0.3">
      <c r="A22" s="215"/>
      <c r="B22" s="215"/>
      <c r="C22" s="224"/>
      <c r="D22" s="20" t="s">
        <v>40</v>
      </c>
      <c r="E22" s="20"/>
      <c r="F22" s="20"/>
      <c r="G22" s="32"/>
      <c r="H22" s="32"/>
      <c r="I22" s="32"/>
      <c r="J22" s="32"/>
      <c r="K22" s="32"/>
      <c r="L22" s="32"/>
      <c r="M22" s="20"/>
    </row>
    <row r="23" spans="1:13" s="30" customFormat="1" ht="12.75" customHeight="1" thickBot="1" x14ac:dyDescent="0.3">
      <c r="A23" s="215"/>
      <c r="B23" s="215"/>
      <c r="C23" s="224"/>
      <c r="D23" s="31" t="s">
        <v>52</v>
      </c>
      <c r="E23" s="20"/>
      <c r="F23" s="20"/>
      <c r="G23" s="32"/>
      <c r="H23" s="32"/>
      <c r="I23" s="32"/>
      <c r="J23" s="32"/>
      <c r="K23" s="32"/>
      <c r="L23" s="32"/>
      <c r="M23" s="20"/>
    </row>
    <row r="24" spans="1:13" s="30" customFormat="1" ht="15.75" thickBot="1" x14ac:dyDescent="0.3">
      <c r="A24" s="215"/>
      <c r="B24" s="215"/>
      <c r="C24" s="224"/>
      <c r="D24" s="31" t="s">
        <v>53</v>
      </c>
      <c r="E24" s="20"/>
      <c r="F24" s="20"/>
      <c r="G24" s="32">
        <f>G228+G240+G252+G246+G264+G270</f>
        <v>1252230</v>
      </c>
      <c r="H24" s="32">
        <f t="shared" ref="H24:J24" si="9">H228+H240+H252+H246+H264+H270</f>
        <v>1212051.93</v>
      </c>
      <c r="I24" s="32">
        <f t="shared" si="9"/>
        <v>1252230</v>
      </c>
      <c r="J24" s="32">
        <f t="shared" si="9"/>
        <v>1212051.93</v>
      </c>
      <c r="K24" s="32">
        <f>K228+K240+K252+K246+K264+K270</f>
        <v>287400</v>
      </c>
      <c r="L24" s="32">
        <f>L228+L240+L252+L246+L264+L270</f>
        <v>287400</v>
      </c>
      <c r="M24" s="20"/>
    </row>
    <row r="25" spans="1:13" s="30" customFormat="1" ht="30.75" thickBot="1" x14ac:dyDescent="0.3">
      <c r="A25" s="215"/>
      <c r="B25" s="215"/>
      <c r="C25" s="224"/>
      <c r="D25" s="20" t="s">
        <v>41</v>
      </c>
      <c r="E25" s="20"/>
      <c r="F25" s="20"/>
      <c r="G25" s="32"/>
      <c r="H25" s="32"/>
      <c r="I25" s="32"/>
      <c r="J25" s="32"/>
      <c r="K25" s="32"/>
      <c r="L25" s="32"/>
      <c r="M25" s="20"/>
    </row>
    <row r="26" spans="1:13" s="30" customFormat="1" ht="24" customHeight="1" thickBot="1" x14ac:dyDescent="0.3">
      <c r="A26" s="216"/>
      <c r="B26" s="216"/>
      <c r="C26" s="225"/>
      <c r="D26" s="20" t="s">
        <v>42</v>
      </c>
      <c r="E26" s="20"/>
      <c r="F26" s="20"/>
      <c r="G26" s="32">
        <f>G206+G212+G218+G224+G236+G248+G260</f>
        <v>9001371.5999999996</v>
      </c>
      <c r="H26" s="32">
        <f>H206+H212+H218+H224+H236+H248+H260</f>
        <v>8634444.6400000006</v>
      </c>
      <c r="I26" s="32">
        <f>I206+I212+I218+I224+I236+I248+I260</f>
        <v>9001371.5999999996</v>
      </c>
      <c r="J26" s="32">
        <f>H26</f>
        <v>8634444.6400000006</v>
      </c>
      <c r="K26" s="32">
        <f t="shared" ref="K26:L26" si="10">K206+K212+K218+K224+K236+K248</f>
        <v>10351278.779999999</v>
      </c>
      <c r="L26" s="32">
        <f t="shared" si="10"/>
        <v>10351278.779999999</v>
      </c>
      <c r="M26" s="20"/>
    </row>
    <row r="27" spans="1:13" s="30" customFormat="1" ht="15.75" thickBot="1" x14ac:dyDescent="0.3">
      <c r="A27" s="214"/>
      <c r="B27" s="214" t="s">
        <v>77</v>
      </c>
      <c r="C27" s="223" t="s">
        <v>78</v>
      </c>
      <c r="D27" s="20" t="s">
        <v>39</v>
      </c>
      <c r="E27" s="20"/>
      <c r="F27" s="20"/>
      <c r="G27" s="32">
        <f>G29+G30+G32</f>
        <v>6397749.5999999996</v>
      </c>
      <c r="H27" s="32">
        <f t="shared" ref="H27:L27" si="11">H29+H30+H32</f>
        <v>6397749.5999999996</v>
      </c>
      <c r="I27" s="32">
        <f t="shared" si="11"/>
        <v>6397749.5999999996</v>
      </c>
      <c r="J27" s="32">
        <f t="shared" si="11"/>
        <v>6397749.5999999996</v>
      </c>
      <c r="K27" s="32">
        <f t="shared" si="11"/>
        <v>1955133.18</v>
      </c>
      <c r="L27" s="32">
        <f t="shared" si="11"/>
        <v>1955133.18</v>
      </c>
      <c r="M27" s="20"/>
    </row>
    <row r="28" spans="1:13" s="30" customFormat="1" ht="15.75" thickBot="1" x14ac:dyDescent="0.3">
      <c r="A28" s="215"/>
      <c r="B28" s="215"/>
      <c r="C28" s="224"/>
      <c r="D28" s="20" t="s">
        <v>40</v>
      </c>
      <c r="E28" s="20"/>
      <c r="F28" s="20"/>
      <c r="G28" s="32"/>
      <c r="H28" s="32"/>
      <c r="I28" s="32"/>
      <c r="J28" s="32"/>
      <c r="K28" s="32"/>
      <c r="L28" s="32"/>
      <c r="M28" s="20"/>
    </row>
    <row r="29" spans="1:13" s="30" customFormat="1" ht="21.75" customHeight="1" thickBot="1" x14ac:dyDescent="0.3">
      <c r="A29" s="215"/>
      <c r="B29" s="215"/>
      <c r="C29" s="224"/>
      <c r="D29" s="31" t="s">
        <v>52</v>
      </c>
      <c r="E29" s="20"/>
      <c r="F29" s="20"/>
      <c r="G29" s="32">
        <f>G275</f>
        <v>1807217.81</v>
      </c>
      <c r="H29" s="32">
        <f t="shared" ref="H29:L29" si="12">H275</f>
        <v>1807217.81</v>
      </c>
      <c r="I29" s="32">
        <f t="shared" si="12"/>
        <v>1807217.81</v>
      </c>
      <c r="J29" s="32">
        <f t="shared" si="12"/>
        <v>1807217.81</v>
      </c>
      <c r="K29" s="32">
        <f t="shared" si="12"/>
        <v>0</v>
      </c>
      <c r="L29" s="32">
        <f t="shared" si="12"/>
        <v>0</v>
      </c>
      <c r="M29" s="20"/>
    </row>
    <row r="30" spans="1:13" s="30" customFormat="1" ht="15.75" thickBot="1" x14ac:dyDescent="0.3">
      <c r="A30" s="215"/>
      <c r="B30" s="215"/>
      <c r="C30" s="224"/>
      <c r="D30" s="31" t="s">
        <v>53</v>
      </c>
      <c r="E30" s="20"/>
      <c r="F30" s="20"/>
      <c r="G30" s="32">
        <f>G276</f>
        <v>2635398.61</v>
      </c>
      <c r="H30" s="32">
        <f t="shared" ref="H30:L30" si="13">H276</f>
        <v>2635398.61</v>
      </c>
      <c r="I30" s="32">
        <f t="shared" si="13"/>
        <v>2635398.61</v>
      </c>
      <c r="J30" s="32">
        <f t="shared" si="13"/>
        <v>2635398.61</v>
      </c>
      <c r="K30" s="32">
        <f t="shared" si="13"/>
        <v>0</v>
      </c>
      <c r="L30" s="32">
        <f t="shared" si="13"/>
        <v>0</v>
      </c>
      <c r="M30" s="20"/>
    </row>
    <row r="31" spans="1:13" s="30" customFormat="1" ht="30.75" thickBot="1" x14ac:dyDescent="0.3">
      <c r="A31" s="215"/>
      <c r="B31" s="215"/>
      <c r="C31" s="224"/>
      <c r="D31" s="20" t="s">
        <v>41</v>
      </c>
      <c r="E31" s="20"/>
      <c r="F31" s="20"/>
      <c r="G31" s="32"/>
      <c r="H31" s="32"/>
      <c r="I31" s="32"/>
      <c r="J31" s="32"/>
      <c r="K31" s="32"/>
      <c r="L31" s="32"/>
      <c r="M31" s="20"/>
    </row>
    <row r="32" spans="1:13" s="30" customFormat="1" ht="18" customHeight="1" thickBot="1" x14ac:dyDescent="0.3">
      <c r="A32" s="216"/>
      <c r="B32" s="216"/>
      <c r="C32" s="225"/>
      <c r="D32" s="20" t="s">
        <v>42</v>
      </c>
      <c r="E32" s="20"/>
      <c r="F32" s="20"/>
      <c r="G32" s="32">
        <f>G278</f>
        <v>1955133.18</v>
      </c>
      <c r="H32" s="32">
        <f t="shared" ref="H32:L32" si="14">H278</f>
        <v>1955133.18</v>
      </c>
      <c r="I32" s="32">
        <f t="shared" si="14"/>
        <v>1955133.18</v>
      </c>
      <c r="J32" s="32">
        <f t="shared" si="14"/>
        <v>1955133.18</v>
      </c>
      <c r="K32" s="32">
        <f t="shared" si="14"/>
        <v>1955133.18</v>
      </c>
      <c r="L32" s="32">
        <f t="shared" si="14"/>
        <v>1955133.18</v>
      </c>
      <c r="M32" s="20"/>
    </row>
    <row r="33" spans="1:13" s="30" customFormat="1" ht="15.75" thickBot="1" x14ac:dyDescent="0.3">
      <c r="A33" s="214"/>
      <c r="B33" s="214" t="s">
        <v>80</v>
      </c>
      <c r="C33" s="223" t="s">
        <v>126</v>
      </c>
      <c r="D33" s="20" t="s">
        <v>39</v>
      </c>
      <c r="E33" s="20"/>
      <c r="F33" s="20"/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20"/>
    </row>
    <row r="34" spans="1:13" s="30" customFormat="1" ht="15.75" thickBot="1" x14ac:dyDescent="0.3">
      <c r="A34" s="215"/>
      <c r="B34" s="215"/>
      <c r="C34" s="224"/>
      <c r="D34" s="20" t="s">
        <v>40</v>
      </c>
      <c r="E34" s="20"/>
      <c r="F34" s="20"/>
      <c r="G34" s="32"/>
      <c r="H34" s="32"/>
      <c r="I34" s="32"/>
      <c r="J34" s="32"/>
      <c r="K34" s="32"/>
      <c r="L34" s="32"/>
      <c r="M34" s="20"/>
    </row>
    <row r="35" spans="1:13" s="30" customFormat="1" ht="19.5" customHeight="1" thickBot="1" x14ac:dyDescent="0.3">
      <c r="A35" s="215"/>
      <c r="B35" s="215"/>
      <c r="C35" s="224"/>
      <c r="D35" s="31" t="s">
        <v>52</v>
      </c>
      <c r="E35" s="20"/>
      <c r="F35" s="20"/>
      <c r="G35" s="32"/>
      <c r="H35" s="32"/>
      <c r="I35" s="32"/>
      <c r="J35" s="32"/>
      <c r="K35" s="32"/>
      <c r="L35" s="32"/>
      <c r="M35" s="20"/>
    </row>
    <row r="36" spans="1:13" s="30" customFormat="1" ht="15.75" thickBot="1" x14ac:dyDescent="0.3">
      <c r="A36" s="215"/>
      <c r="B36" s="215"/>
      <c r="C36" s="224"/>
      <c r="D36" s="31" t="s">
        <v>53</v>
      </c>
      <c r="E36" s="20"/>
      <c r="F36" s="20"/>
      <c r="G36" s="32"/>
      <c r="H36" s="32"/>
      <c r="I36" s="32"/>
      <c r="J36" s="32"/>
      <c r="K36" s="32"/>
      <c r="L36" s="32"/>
      <c r="M36" s="20"/>
    </row>
    <row r="37" spans="1:13" s="30" customFormat="1" ht="30.75" thickBot="1" x14ac:dyDescent="0.3">
      <c r="A37" s="215"/>
      <c r="B37" s="215"/>
      <c r="C37" s="224"/>
      <c r="D37" s="20" t="s">
        <v>41</v>
      </c>
      <c r="E37" s="20"/>
      <c r="F37" s="20"/>
      <c r="G37" s="32"/>
      <c r="H37" s="32"/>
      <c r="I37" s="32"/>
      <c r="J37" s="32"/>
      <c r="K37" s="32"/>
      <c r="L37" s="32"/>
      <c r="M37" s="20"/>
    </row>
    <row r="38" spans="1:13" s="30" customFormat="1" ht="15" customHeight="1" thickBot="1" x14ac:dyDescent="0.3">
      <c r="A38" s="216"/>
      <c r="B38" s="216"/>
      <c r="C38" s="225"/>
      <c r="D38" s="20" t="s">
        <v>42</v>
      </c>
      <c r="E38" s="20"/>
      <c r="F38" s="20"/>
      <c r="G38" s="32"/>
      <c r="H38" s="32"/>
      <c r="I38" s="32"/>
      <c r="J38" s="32"/>
      <c r="K38" s="32"/>
      <c r="L38" s="32"/>
      <c r="M38" s="20"/>
    </row>
    <row r="39" spans="1:13" s="30" customFormat="1" ht="15.75" thickBot="1" x14ac:dyDescent="0.3">
      <c r="A39" s="214"/>
      <c r="B39" s="214" t="s">
        <v>82</v>
      </c>
      <c r="C39" s="223" t="s">
        <v>127</v>
      </c>
      <c r="D39" s="20" t="s">
        <v>39</v>
      </c>
      <c r="E39" s="20"/>
      <c r="F39" s="20"/>
      <c r="G39" s="32">
        <f>G41+G42+G43+G44</f>
        <v>15379855.300000001</v>
      </c>
      <c r="H39" s="32">
        <f t="shared" ref="H39:L39" si="15">H40+H41+H42+H43+H44</f>
        <v>15170280.08</v>
      </c>
      <c r="I39" s="32">
        <f t="shared" si="15"/>
        <v>15379855.300000001</v>
      </c>
      <c r="J39" s="32">
        <f t="shared" si="15"/>
        <v>15170280.08</v>
      </c>
      <c r="K39" s="32">
        <f t="shared" si="15"/>
        <v>14322847.699999999</v>
      </c>
      <c r="L39" s="32">
        <f t="shared" si="15"/>
        <v>14322847.699999999</v>
      </c>
      <c r="M39" s="20"/>
    </row>
    <row r="40" spans="1:13" s="30" customFormat="1" ht="15.75" thickBot="1" x14ac:dyDescent="0.3">
      <c r="A40" s="215"/>
      <c r="B40" s="215"/>
      <c r="C40" s="224"/>
      <c r="D40" s="20" t="s">
        <v>40</v>
      </c>
      <c r="E40" s="20"/>
      <c r="F40" s="20"/>
      <c r="G40" s="32"/>
      <c r="H40" s="32"/>
      <c r="I40" s="32"/>
      <c r="J40" s="32"/>
      <c r="K40" s="32"/>
      <c r="L40" s="32"/>
      <c r="M40" s="20"/>
    </row>
    <row r="41" spans="1:13" s="30" customFormat="1" ht="18" customHeight="1" thickBot="1" x14ac:dyDescent="0.3">
      <c r="A41" s="215"/>
      <c r="B41" s="215"/>
      <c r="C41" s="224"/>
      <c r="D41" s="31" t="s">
        <v>52</v>
      </c>
      <c r="E41" s="20"/>
      <c r="F41" s="20"/>
      <c r="G41" s="32"/>
      <c r="H41" s="32"/>
      <c r="I41" s="32"/>
      <c r="J41" s="32"/>
      <c r="K41" s="32"/>
      <c r="L41" s="32"/>
      <c r="M41" s="20"/>
    </row>
    <row r="42" spans="1:13" s="30" customFormat="1" ht="15.75" thickBot="1" x14ac:dyDescent="0.3">
      <c r="A42" s="215"/>
      <c r="B42" s="215"/>
      <c r="C42" s="224"/>
      <c r="D42" s="31" t="s">
        <v>53</v>
      </c>
      <c r="E42" s="20"/>
      <c r="F42" s="20"/>
      <c r="G42" s="32">
        <f>G288+G282+G291</f>
        <v>345100</v>
      </c>
      <c r="H42" s="32">
        <f>H288+H282+H291</f>
        <v>345100</v>
      </c>
      <c r="I42" s="32">
        <f>G42</f>
        <v>345100</v>
      </c>
      <c r="J42" s="32">
        <f>I42</f>
        <v>345100</v>
      </c>
      <c r="K42" s="32"/>
      <c r="L42" s="32"/>
      <c r="M42" s="20"/>
    </row>
    <row r="43" spans="1:13" s="30" customFormat="1" ht="30.75" thickBot="1" x14ac:dyDescent="0.3">
      <c r="A43" s="215"/>
      <c r="B43" s="215"/>
      <c r="C43" s="224"/>
      <c r="D43" s="20" t="s">
        <v>41</v>
      </c>
      <c r="E43" s="20"/>
      <c r="F43" s="20"/>
      <c r="G43" s="32"/>
      <c r="H43" s="32"/>
      <c r="I43" s="32"/>
      <c r="J43" s="32"/>
      <c r="K43" s="32"/>
      <c r="L43" s="32"/>
      <c r="M43" s="20"/>
    </row>
    <row r="44" spans="1:13" s="30" customFormat="1" ht="20.25" customHeight="1" thickBot="1" x14ac:dyDescent="0.3">
      <c r="A44" s="216"/>
      <c r="B44" s="216"/>
      <c r="C44" s="225"/>
      <c r="D44" s="20" t="s">
        <v>42</v>
      </c>
      <c r="E44" s="20"/>
      <c r="F44" s="20"/>
      <c r="G44" s="32">
        <f>G284</f>
        <v>15034755.300000001</v>
      </c>
      <c r="H44" s="32">
        <f>H284</f>
        <v>14825180.08</v>
      </c>
      <c r="I44" s="32">
        <f t="shared" ref="I44:L44" si="16">I284</f>
        <v>15034755.300000001</v>
      </c>
      <c r="J44" s="32">
        <f t="shared" si="16"/>
        <v>14825180.08</v>
      </c>
      <c r="K44" s="32">
        <f t="shared" si="16"/>
        <v>14322847.699999999</v>
      </c>
      <c r="L44" s="32">
        <f t="shared" si="16"/>
        <v>14322847.699999999</v>
      </c>
      <c r="M44" s="20"/>
    </row>
    <row r="45" spans="1:13" s="30" customFormat="1" ht="15.75" thickBot="1" x14ac:dyDescent="0.3">
      <c r="A45" s="214"/>
      <c r="B45" s="214" t="s">
        <v>85</v>
      </c>
      <c r="C45" s="223" t="s">
        <v>128</v>
      </c>
      <c r="D45" s="20" t="s">
        <v>39</v>
      </c>
      <c r="E45" s="32">
        <f>E50</f>
        <v>709533.52</v>
      </c>
      <c r="F45" s="32">
        <f>F50</f>
        <v>709533.52</v>
      </c>
      <c r="G45" s="32">
        <f>G50</f>
        <v>827554</v>
      </c>
      <c r="H45" s="32">
        <f t="shared" ref="H45:L45" si="17">H50</f>
        <v>827554</v>
      </c>
      <c r="I45" s="32">
        <f t="shared" si="17"/>
        <v>827554</v>
      </c>
      <c r="J45" s="32">
        <f t="shared" si="17"/>
        <v>827554</v>
      </c>
      <c r="K45" s="32">
        <f t="shared" si="17"/>
        <v>621727.5</v>
      </c>
      <c r="L45" s="32">
        <f t="shared" si="17"/>
        <v>621727.5</v>
      </c>
      <c r="M45" s="20"/>
    </row>
    <row r="46" spans="1:13" s="30" customFormat="1" ht="15.75" thickBot="1" x14ac:dyDescent="0.3">
      <c r="A46" s="215"/>
      <c r="B46" s="215"/>
      <c r="C46" s="224"/>
      <c r="D46" s="20" t="s">
        <v>40</v>
      </c>
      <c r="E46" s="20"/>
      <c r="F46" s="20"/>
      <c r="G46" s="32"/>
      <c r="H46" s="32"/>
      <c r="I46" s="32"/>
      <c r="J46" s="32"/>
      <c r="K46" s="32"/>
      <c r="L46" s="32"/>
      <c r="M46" s="20"/>
    </row>
    <row r="47" spans="1:13" s="30" customFormat="1" ht="14.25" customHeight="1" thickBot="1" x14ac:dyDescent="0.3">
      <c r="A47" s="215"/>
      <c r="B47" s="215"/>
      <c r="C47" s="224"/>
      <c r="D47" s="31" t="s">
        <v>52</v>
      </c>
      <c r="E47" s="20"/>
      <c r="F47" s="20"/>
      <c r="G47" s="32"/>
      <c r="H47" s="32"/>
      <c r="I47" s="32"/>
      <c r="J47" s="32"/>
      <c r="K47" s="32"/>
      <c r="L47" s="32"/>
      <c r="M47" s="20"/>
    </row>
    <row r="48" spans="1:13" s="30" customFormat="1" ht="15.75" thickBot="1" x14ac:dyDescent="0.3">
      <c r="A48" s="215"/>
      <c r="B48" s="215"/>
      <c r="C48" s="224"/>
      <c r="D48" s="31" t="s">
        <v>53</v>
      </c>
      <c r="E48" s="20"/>
      <c r="F48" s="20"/>
      <c r="G48" s="32"/>
      <c r="H48" s="32"/>
      <c r="I48" s="32"/>
      <c r="J48" s="32"/>
      <c r="K48" s="32"/>
      <c r="L48" s="32"/>
      <c r="M48" s="20"/>
    </row>
    <row r="49" spans="1:13" s="30" customFormat="1" ht="30.75" thickBot="1" x14ac:dyDescent="0.3">
      <c r="A49" s="215"/>
      <c r="B49" s="215"/>
      <c r="C49" s="224"/>
      <c r="D49" s="20" t="s">
        <v>41</v>
      </c>
      <c r="E49" s="20"/>
      <c r="F49" s="20"/>
      <c r="G49" s="32"/>
      <c r="H49" s="32"/>
      <c r="I49" s="32"/>
      <c r="J49" s="32"/>
      <c r="K49" s="32"/>
      <c r="L49" s="32"/>
      <c r="M49" s="20"/>
    </row>
    <row r="50" spans="1:13" s="30" customFormat="1" ht="17.25" customHeight="1" thickBot="1" x14ac:dyDescent="0.3">
      <c r="A50" s="216"/>
      <c r="B50" s="216"/>
      <c r="C50" s="225"/>
      <c r="D50" s="20" t="s">
        <v>42</v>
      </c>
      <c r="E50" s="32">
        <f>'приложение 10'!I30</f>
        <v>709533.52</v>
      </c>
      <c r="F50" s="32">
        <f>'приложение 10'!J30</f>
        <v>709533.52</v>
      </c>
      <c r="G50" s="32">
        <f>'приложение 10'!K30</f>
        <v>827554</v>
      </c>
      <c r="H50" s="32">
        <f>'приложение 10'!L30</f>
        <v>827554</v>
      </c>
      <c r="I50" s="32">
        <f>G50</f>
        <v>827554</v>
      </c>
      <c r="J50" s="32">
        <f>I50</f>
        <v>827554</v>
      </c>
      <c r="K50" s="32">
        <v>621727.5</v>
      </c>
      <c r="L50" s="32">
        <v>621727.5</v>
      </c>
      <c r="M50" s="20"/>
    </row>
    <row r="51" spans="1:13" s="30" customFormat="1" ht="15.75" thickBot="1" x14ac:dyDescent="0.3">
      <c r="A51" s="214"/>
      <c r="B51" s="214" t="s">
        <v>87</v>
      </c>
      <c r="C51" s="223" t="s">
        <v>129</v>
      </c>
      <c r="D51" s="20" t="s">
        <v>39</v>
      </c>
      <c r="E51" s="32">
        <f>E56</f>
        <v>140409</v>
      </c>
      <c r="F51" s="32">
        <f>F56</f>
        <v>140409</v>
      </c>
      <c r="G51" s="32">
        <f>G56</f>
        <v>107320</v>
      </c>
      <c r="H51" s="32">
        <f t="shared" ref="H51:L51" si="18">H56</f>
        <v>86170</v>
      </c>
      <c r="I51" s="32">
        <f t="shared" si="18"/>
        <v>107320</v>
      </c>
      <c r="J51" s="32">
        <f t="shared" si="18"/>
        <v>107320</v>
      </c>
      <c r="K51" s="32">
        <f t="shared" si="18"/>
        <v>143550</v>
      </c>
      <c r="L51" s="32">
        <f t="shared" si="18"/>
        <v>143550</v>
      </c>
      <c r="M51" s="20"/>
    </row>
    <row r="52" spans="1:13" s="30" customFormat="1" ht="15.75" thickBot="1" x14ac:dyDescent="0.3">
      <c r="A52" s="215"/>
      <c r="B52" s="215"/>
      <c r="C52" s="224"/>
      <c r="D52" s="20" t="s">
        <v>40</v>
      </c>
      <c r="E52" s="20"/>
      <c r="F52" s="20"/>
      <c r="G52" s="32"/>
      <c r="H52" s="32"/>
      <c r="I52" s="32"/>
      <c r="J52" s="32"/>
      <c r="K52" s="32"/>
      <c r="L52" s="32"/>
      <c r="M52" s="20"/>
    </row>
    <row r="53" spans="1:13" s="30" customFormat="1" ht="17.25" customHeight="1" thickBot="1" x14ac:dyDescent="0.3">
      <c r="A53" s="215"/>
      <c r="B53" s="215"/>
      <c r="C53" s="224"/>
      <c r="D53" s="31" t="s">
        <v>52</v>
      </c>
      <c r="E53" s="20"/>
      <c r="F53" s="20"/>
      <c r="G53" s="32"/>
      <c r="H53" s="32"/>
      <c r="I53" s="32"/>
      <c r="J53" s="32"/>
      <c r="K53" s="32"/>
      <c r="L53" s="32"/>
      <c r="M53" s="20"/>
    </row>
    <row r="54" spans="1:13" s="30" customFormat="1" ht="15.75" thickBot="1" x14ac:dyDescent="0.3">
      <c r="A54" s="215"/>
      <c r="B54" s="215"/>
      <c r="C54" s="224"/>
      <c r="D54" s="31" t="s">
        <v>53</v>
      </c>
      <c r="E54" s="20"/>
      <c r="F54" s="20"/>
      <c r="G54" s="32"/>
      <c r="H54" s="32"/>
      <c r="I54" s="32"/>
      <c r="J54" s="32"/>
      <c r="K54" s="32"/>
      <c r="L54" s="32"/>
      <c r="M54" s="20"/>
    </row>
    <row r="55" spans="1:13" s="30" customFormat="1" ht="30.75" thickBot="1" x14ac:dyDescent="0.3">
      <c r="A55" s="215"/>
      <c r="B55" s="215"/>
      <c r="C55" s="224"/>
      <c r="D55" s="20" t="s">
        <v>41</v>
      </c>
      <c r="E55" s="20"/>
      <c r="F55" s="20"/>
      <c r="G55" s="32"/>
      <c r="H55" s="32"/>
      <c r="I55" s="32"/>
      <c r="J55" s="32"/>
      <c r="K55" s="32"/>
      <c r="L55" s="32"/>
      <c r="M55" s="20"/>
    </row>
    <row r="56" spans="1:13" s="30" customFormat="1" ht="14.25" customHeight="1" thickBot="1" x14ac:dyDescent="0.3">
      <c r="A56" s="216"/>
      <c r="B56" s="216"/>
      <c r="C56" s="225"/>
      <c r="D56" s="20" t="s">
        <v>42</v>
      </c>
      <c r="E56" s="32">
        <f>'приложение 10'!I33</f>
        <v>140409</v>
      </c>
      <c r="F56" s="32">
        <f>E56</f>
        <v>140409</v>
      </c>
      <c r="G56" s="32">
        <f>'приложение 10'!K33</f>
        <v>107320</v>
      </c>
      <c r="H56" s="32">
        <f>'приложение 10'!L33</f>
        <v>86170</v>
      </c>
      <c r="I56" s="32">
        <f>G56</f>
        <v>107320</v>
      </c>
      <c r="J56" s="32">
        <f>I56</f>
        <v>107320</v>
      </c>
      <c r="K56" s="32">
        <v>143550</v>
      </c>
      <c r="L56" s="32">
        <v>143550</v>
      </c>
      <c r="M56" s="20"/>
    </row>
    <row r="57" spans="1:13" s="30" customFormat="1" ht="15.75" thickBot="1" x14ac:dyDescent="0.3">
      <c r="A57" s="214" t="s">
        <v>131</v>
      </c>
      <c r="B57" s="214" t="s">
        <v>89</v>
      </c>
      <c r="C57" s="223" t="s">
        <v>130</v>
      </c>
      <c r="D57" s="20" t="s">
        <v>39</v>
      </c>
      <c r="E57" s="32">
        <f>E62</f>
        <v>5131310.0999999996</v>
      </c>
      <c r="F57" s="32">
        <f>F62</f>
        <v>5130503</v>
      </c>
      <c r="G57" s="32"/>
      <c r="H57" s="32"/>
      <c r="I57" s="32"/>
      <c r="J57" s="32"/>
      <c r="K57" s="32"/>
      <c r="L57" s="32"/>
      <c r="M57" s="20"/>
    </row>
    <row r="58" spans="1:13" s="30" customFormat="1" ht="15.75" thickBot="1" x14ac:dyDescent="0.3">
      <c r="A58" s="215"/>
      <c r="B58" s="215"/>
      <c r="C58" s="224"/>
      <c r="D58" s="20" t="s">
        <v>40</v>
      </c>
      <c r="E58" s="20"/>
      <c r="F58" s="20"/>
      <c r="G58" s="32"/>
      <c r="H58" s="32"/>
      <c r="I58" s="32"/>
      <c r="J58" s="32"/>
      <c r="K58" s="32"/>
      <c r="L58" s="32"/>
      <c r="M58" s="20"/>
    </row>
    <row r="59" spans="1:13" s="30" customFormat="1" ht="15.75" thickBot="1" x14ac:dyDescent="0.3">
      <c r="A59" s="215"/>
      <c r="B59" s="215"/>
      <c r="C59" s="224"/>
      <c r="D59" s="31" t="s">
        <v>52</v>
      </c>
      <c r="E59" s="20"/>
      <c r="F59" s="20"/>
      <c r="G59" s="32"/>
      <c r="H59" s="32"/>
      <c r="I59" s="32"/>
      <c r="J59" s="32"/>
      <c r="K59" s="32"/>
      <c r="L59" s="32"/>
      <c r="M59" s="20"/>
    </row>
    <row r="60" spans="1:13" s="30" customFormat="1" ht="15.75" thickBot="1" x14ac:dyDescent="0.3">
      <c r="A60" s="215"/>
      <c r="B60" s="215"/>
      <c r="C60" s="224"/>
      <c r="D60" s="31" t="s">
        <v>53</v>
      </c>
      <c r="E60" s="20"/>
      <c r="F60" s="20"/>
      <c r="G60" s="32"/>
      <c r="H60" s="32"/>
      <c r="I60" s="32"/>
      <c r="J60" s="32"/>
      <c r="K60" s="32"/>
      <c r="L60" s="32"/>
      <c r="M60" s="20"/>
    </row>
    <row r="61" spans="1:13" s="30" customFormat="1" ht="30.75" thickBot="1" x14ac:dyDescent="0.3">
      <c r="A61" s="215"/>
      <c r="B61" s="215"/>
      <c r="C61" s="224"/>
      <c r="D61" s="20" t="s">
        <v>41</v>
      </c>
      <c r="E61" s="20"/>
      <c r="F61" s="20"/>
      <c r="G61" s="32"/>
      <c r="H61" s="32"/>
      <c r="I61" s="32"/>
      <c r="J61" s="32"/>
      <c r="K61" s="32"/>
      <c r="L61" s="32"/>
      <c r="M61" s="20"/>
    </row>
    <row r="62" spans="1:13" s="30" customFormat="1" ht="67.150000000000006" customHeight="1" thickBot="1" x14ac:dyDescent="0.3">
      <c r="A62" s="216"/>
      <c r="B62" s="216"/>
      <c r="C62" s="225"/>
      <c r="D62" s="20" t="s">
        <v>42</v>
      </c>
      <c r="E62" s="32">
        <f>'приложение 10'!I36</f>
        <v>5131310.0999999996</v>
      </c>
      <c r="F62" s="32">
        <f>'приложение 10'!J36</f>
        <v>5130503</v>
      </c>
      <c r="G62" s="32"/>
      <c r="H62" s="32"/>
      <c r="I62" s="32"/>
      <c r="J62" s="32"/>
      <c r="K62" s="32"/>
      <c r="L62" s="32"/>
      <c r="M62" s="20"/>
    </row>
    <row r="63" spans="1:13" s="30" customFormat="1" ht="15.75" thickBot="1" x14ac:dyDescent="0.3">
      <c r="A63" s="214" t="s">
        <v>131</v>
      </c>
      <c r="B63" s="214" t="s">
        <v>225</v>
      </c>
      <c r="C63" s="223" t="s">
        <v>92</v>
      </c>
      <c r="D63" s="20" t="s">
        <v>39</v>
      </c>
      <c r="E63" s="32">
        <f>E68</f>
        <v>124073.42</v>
      </c>
      <c r="F63" s="32">
        <f>F68</f>
        <v>124073.42</v>
      </c>
      <c r="G63" s="32">
        <f>G68</f>
        <v>122176</v>
      </c>
      <c r="H63" s="32">
        <f t="shared" ref="H63:L63" si="19">H68</f>
        <v>114676</v>
      </c>
      <c r="I63" s="32">
        <f t="shared" si="19"/>
        <v>122176</v>
      </c>
      <c r="J63" s="32">
        <f t="shared" si="19"/>
        <v>114676</v>
      </c>
      <c r="K63" s="32">
        <f t="shared" si="19"/>
        <v>124142.42</v>
      </c>
      <c r="L63" s="32">
        <f t="shared" si="19"/>
        <v>124142.42</v>
      </c>
      <c r="M63" s="20"/>
    </row>
    <row r="64" spans="1:13" s="30" customFormat="1" ht="15.75" thickBot="1" x14ac:dyDescent="0.3">
      <c r="A64" s="215"/>
      <c r="B64" s="215"/>
      <c r="C64" s="224"/>
      <c r="D64" s="20" t="s">
        <v>40</v>
      </c>
      <c r="E64" s="20"/>
      <c r="F64" s="20"/>
      <c r="G64" s="32"/>
      <c r="H64" s="32"/>
      <c r="I64" s="32"/>
      <c r="J64" s="32"/>
      <c r="K64" s="32"/>
      <c r="L64" s="32"/>
      <c r="M64" s="20"/>
    </row>
    <row r="65" spans="1:13" s="30" customFormat="1" ht="16.5" customHeight="1" thickBot="1" x14ac:dyDescent="0.3">
      <c r="A65" s="215"/>
      <c r="B65" s="215"/>
      <c r="C65" s="224"/>
      <c r="D65" s="31" t="s">
        <v>52</v>
      </c>
      <c r="E65" s="20"/>
      <c r="F65" s="20"/>
      <c r="G65" s="32"/>
      <c r="H65" s="32"/>
      <c r="I65" s="32"/>
      <c r="J65" s="32"/>
      <c r="K65" s="32"/>
      <c r="L65" s="32"/>
      <c r="M65" s="20"/>
    </row>
    <row r="66" spans="1:13" s="30" customFormat="1" ht="15.75" thickBot="1" x14ac:dyDescent="0.3">
      <c r="A66" s="215"/>
      <c r="B66" s="215"/>
      <c r="C66" s="224"/>
      <c r="D66" s="31" t="s">
        <v>53</v>
      </c>
      <c r="E66" s="20"/>
      <c r="F66" s="20"/>
      <c r="G66" s="32"/>
      <c r="H66" s="32"/>
      <c r="I66" s="32"/>
      <c r="J66" s="32"/>
      <c r="K66" s="32"/>
      <c r="L66" s="32"/>
      <c r="M66" s="20"/>
    </row>
    <row r="67" spans="1:13" s="30" customFormat="1" ht="30.75" thickBot="1" x14ac:dyDescent="0.3">
      <c r="A67" s="215"/>
      <c r="B67" s="215"/>
      <c r="C67" s="224"/>
      <c r="D67" s="20" t="s">
        <v>41</v>
      </c>
      <c r="E67" s="20"/>
      <c r="F67" s="20"/>
      <c r="G67" s="32"/>
      <c r="H67" s="32"/>
      <c r="I67" s="32"/>
      <c r="J67" s="32"/>
      <c r="K67" s="32"/>
      <c r="L67" s="32"/>
      <c r="M67" s="20"/>
    </row>
    <row r="68" spans="1:13" s="30" customFormat="1" ht="15" customHeight="1" thickBot="1" x14ac:dyDescent="0.3">
      <c r="A68" s="216"/>
      <c r="B68" s="216"/>
      <c r="C68" s="225"/>
      <c r="D68" s="20" t="s">
        <v>42</v>
      </c>
      <c r="E68" s="32">
        <f>'приложение 10'!I39</f>
        <v>124073.42</v>
      </c>
      <c r="F68" s="32">
        <f>E68</f>
        <v>124073.42</v>
      </c>
      <c r="G68" s="32">
        <f>'приложение 10'!K39</f>
        <v>122176</v>
      </c>
      <c r="H68" s="32">
        <f>'приложение 10'!L39</f>
        <v>114676</v>
      </c>
      <c r="I68" s="32">
        <f>G68</f>
        <v>122176</v>
      </c>
      <c r="J68" s="32">
        <f>H68</f>
        <v>114676</v>
      </c>
      <c r="K68" s="32">
        <v>124142.42</v>
      </c>
      <c r="L68" s="32">
        <v>124142.42</v>
      </c>
      <c r="M68" s="20"/>
    </row>
    <row r="69" spans="1:13" s="30" customFormat="1" ht="15.75" thickBot="1" x14ac:dyDescent="0.3">
      <c r="A69" s="214" t="s">
        <v>131</v>
      </c>
      <c r="B69" s="214" t="s">
        <v>93</v>
      </c>
      <c r="C69" s="223" t="s">
        <v>94</v>
      </c>
      <c r="D69" s="20" t="s">
        <v>39</v>
      </c>
      <c r="E69" s="32">
        <f>E74</f>
        <v>1154307.3999999999</v>
      </c>
      <c r="F69" s="32">
        <f>F74</f>
        <v>1102984.6299999999</v>
      </c>
      <c r="G69" s="32">
        <f>G74</f>
        <v>864037.87</v>
      </c>
      <c r="H69" s="32">
        <f t="shared" ref="H69:L69" si="20">H74</f>
        <v>864037.87</v>
      </c>
      <c r="I69" s="32">
        <f t="shared" si="20"/>
        <v>864037.87</v>
      </c>
      <c r="J69" s="32">
        <f t="shared" si="20"/>
        <v>864037.87</v>
      </c>
      <c r="K69" s="32">
        <f t="shared" si="20"/>
        <v>843111.53</v>
      </c>
      <c r="L69" s="32">
        <f t="shared" si="20"/>
        <v>843111.53</v>
      </c>
      <c r="M69" s="20"/>
    </row>
    <row r="70" spans="1:13" s="30" customFormat="1" ht="15.75" thickBot="1" x14ac:dyDescent="0.3">
      <c r="A70" s="215"/>
      <c r="B70" s="215"/>
      <c r="C70" s="224"/>
      <c r="D70" s="20" t="s">
        <v>40</v>
      </c>
      <c r="E70" s="20"/>
      <c r="F70" s="20"/>
      <c r="G70" s="32"/>
      <c r="H70" s="32"/>
      <c r="I70" s="32"/>
      <c r="J70" s="32"/>
      <c r="K70" s="32"/>
      <c r="L70" s="32"/>
      <c r="M70" s="20"/>
    </row>
    <row r="71" spans="1:13" s="30" customFormat="1" ht="15.75" customHeight="1" thickBot="1" x14ac:dyDescent="0.3">
      <c r="A71" s="215"/>
      <c r="B71" s="215"/>
      <c r="C71" s="224"/>
      <c r="D71" s="31" t="s">
        <v>52</v>
      </c>
      <c r="E71" s="20"/>
      <c r="F71" s="20"/>
      <c r="G71" s="32"/>
      <c r="H71" s="32"/>
      <c r="I71" s="32"/>
      <c r="J71" s="32"/>
      <c r="K71" s="32"/>
      <c r="L71" s="32"/>
      <c r="M71" s="20"/>
    </row>
    <row r="72" spans="1:13" s="30" customFormat="1" ht="15.75" thickBot="1" x14ac:dyDescent="0.3">
      <c r="A72" s="215"/>
      <c r="B72" s="215"/>
      <c r="C72" s="224"/>
      <c r="D72" s="31" t="s">
        <v>53</v>
      </c>
      <c r="E72" s="20"/>
      <c r="F72" s="20"/>
      <c r="G72" s="32"/>
      <c r="H72" s="32"/>
      <c r="I72" s="32"/>
      <c r="J72" s="32"/>
      <c r="K72" s="32"/>
      <c r="L72" s="32"/>
      <c r="M72" s="20"/>
    </row>
    <row r="73" spans="1:13" s="30" customFormat="1" ht="30.75" thickBot="1" x14ac:dyDescent="0.3">
      <c r="A73" s="215"/>
      <c r="B73" s="215"/>
      <c r="C73" s="224"/>
      <c r="D73" s="20" t="s">
        <v>41</v>
      </c>
      <c r="E73" s="20"/>
      <c r="F73" s="20"/>
      <c r="G73" s="32"/>
      <c r="H73" s="32"/>
      <c r="I73" s="32"/>
      <c r="J73" s="32"/>
      <c r="K73" s="32"/>
      <c r="L73" s="32"/>
      <c r="M73" s="20"/>
    </row>
    <row r="74" spans="1:13" s="30" customFormat="1" ht="15" customHeight="1" thickBot="1" x14ac:dyDescent="0.3">
      <c r="A74" s="216"/>
      <c r="B74" s="216"/>
      <c r="C74" s="225"/>
      <c r="D74" s="20" t="s">
        <v>42</v>
      </c>
      <c r="E74" s="32">
        <f>'приложение 10'!I40</f>
        <v>1154307.3999999999</v>
      </c>
      <c r="F74" s="32">
        <f>'приложение 10'!J40</f>
        <v>1102984.6299999999</v>
      </c>
      <c r="G74" s="32">
        <f>'приложение 10'!K42</f>
        <v>864037.87</v>
      </c>
      <c r="H74" s="32">
        <f>'приложение 10'!L42</f>
        <v>864037.87</v>
      </c>
      <c r="I74" s="32">
        <f>G74</f>
        <v>864037.87</v>
      </c>
      <c r="J74" s="32">
        <f>I74</f>
        <v>864037.87</v>
      </c>
      <c r="K74" s="32">
        <v>843111.53</v>
      </c>
      <c r="L74" s="32">
        <v>843111.53</v>
      </c>
      <c r="M74" s="20"/>
    </row>
    <row r="75" spans="1:13" s="30" customFormat="1" ht="15.75" thickBot="1" x14ac:dyDescent="0.3">
      <c r="A75" s="214" t="s">
        <v>131</v>
      </c>
      <c r="B75" s="214" t="s">
        <v>95</v>
      </c>
      <c r="C75" s="223" t="s">
        <v>224</v>
      </c>
      <c r="D75" s="20" t="s">
        <v>39</v>
      </c>
      <c r="E75" s="32">
        <f>E80</f>
        <v>782127.68</v>
      </c>
      <c r="F75" s="32">
        <f>F80</f>
        <v>782127.68</v>
      </c>
      <c r="G75" s="32">
        <f>G80</f>
        <v>553425</v>
      </c>
      <c r="H75" s="32">
        <f t="shared" ref="H75:L75" si="21">H80</f>
        <v>552975</v>
      </c>
      <c r="I75" s="32">
        <f t="shared" si="21"/>
        <v>553425</v>
      </c>
      <c r="J75" s="32">
        <f t="shared" si="21"/>
        <v>553425</v>
      </c>
      <c r="K75" s="32">
        <f t="shared" si="21"/>
        <v>363100</v>
      </c>
      <c r="L75" s="32">
        <f t="shared" si="21"/>
        <v>363100</v>
      </c>
      <c r="M75" s="20"/>
    </row>
    <row r="76" spans="1:13" s="30" customFormat="1" ht="15.75" thickBot="1" x14ac:dyDescent="0.3">
      <c r="A76" s="215"/>
      <c r="B76" s="215"/>
      <c r="C76" s="224"/>
      <c r="D76" s="20" t="s">
        <v>40</v>
      </c>
      <c r="E76" s="20"/>
      <c r="F76" s="20"/>
      <c r="G76" s="32"/>
      <c r="H76" s="32"/>
      <c r="I76" s="32"/>
      <c r="J76" s="32"/>
      <c r="K76" s="32"/>
      <c r="L76" s="32"/>
      <c r="M76" s="20"/>
    </row>
    <row r="77" spans="1:13" s="30" customFormat="1" ht="15.75" customHeight="1" thickBot="1" x14ac:dyDescent="0.3">
      <c r="A77" s="215"/>
      <c r="B77" s="215"/>
      <c r="C77" s="224"/>
      <c r="D77" s="31" t="s">
        <v>52</v>
      </c>
      <c r="E77" s="20"/>
      <c r="F77" s="20"/>
      <c r="G77" s="32"/>
      <c r="H77" s="32"/>
      <c r="I77" s="32"/>
      <c r="J77" s="32"/>
      <c r="K77" s="32"/>
      <c r="L77" s="32"/>
      <c r="M77" s="20"/>
    </row>
    <row r="78" spans="1:13" s="30" customFormat="1" ht="15.75" thickBot="1" x14ac:dyDescent="0.3">
      <c r="A78" s="215"/>
      <c r="B78" s="215"/>
      <c r="C78" s="224"/>
      <c r="D78" s="31" t="s">
        <v>53</v>
      </c>
      <c r="E78" s="20"/>
      <c r="F78" s="20"/>
      <c r="G78" s="32"/>
      <c r="H78" s="32"/>
      <c r="I78" s="32"/>
      <c r="J78" s="32"/>
      <c r="K78" s="32"/>
      <c r="L78" s="32"/>
      <c r="M78" s="20"/>
    </row>
    <row r="79" spans="1:13" s="30" customFormat="1" ht="30.75" thickBot="1" x14ac:dyDescent="0.3">
      <c r="A79" s="215"/>
      <c r="B79" s="215"/>
      <c r="C79" s="224"/>
      <c r="D79" s="20" t="s">
        <v>41</v>
      </c>
      <c r="E79" s="20"/>
      <c r="F79" s="20"/>
      <c r="G79" s="32"/>
      <c r="H79" s="32"/>
      <c r="I79" s="32"/>
      <c r="J79" s="32"/>
      <c r="K79" s="32"/>
      <c r="L79" s="32"/>
      <c r="M79" s="20"/>
    </row>
    <row r="80" spans="1:13" s="30" customFormat="1" ht="24.75" customHeight="1" thickBot="1" x14ac:dyDescent="0.3">
      <c r="A80" s="216"/>
      <c r="B80" s="216"/>
      <c r="C80" s="225"/>
      <c r="D80" s="20" t="s">
        <v>42</v>
      </c>
      <c r="E80" s="32">
        <f>'приложение 10'!I45</f>
        <v>782127.68</v>
      </c>
      <c r="F80" s="32">
        <f>'приложение 10'!J45</f>
        <v>782127.68</v>
      </c>
      <c r="G80" s="32">
        <f>'приложение 10'!K45</f>
        <v>553425</v>
      </c>
      <c r="H80" s="32">
        <f>'приложение 10'!L45</f>
        <v>552975</v>
      </c>
      <c r="I80" s="32">
        <f>G80</f>
        <v>553425</v>
      </c>
      <c r="J80" s="32">
        <f>I80</f>
        <v>553425</v>
      </c>
      <c r="K80" s="32">
        <v>363100</v>
      </c>
      <c r="L80" s="32">
        <v>363100</v>
      </c>
      <c r="M80" s="20"/>
    </row>
    <row r="81" spans="1:13" s="30" customFormat="1" ht="15.75" thickBot="1" x14ac:dyDescent="0.3">
      <c r="A81" s="214" t="s">
        <v>131</v>
      </c>
      <c r="B81" s="214" t="s">
        <v>222</v>
      </c>
      <c r="C81" s="223" t="s">
        <v>223</v>
      </c>
      <c r="D81" s="20" t="s">
        <v>39</v>
      </c>
      <c r="E81" s="20"/>
      <c r="F81" s="20"/>
      <c r="G81" s="32">
        <f>G84</f>
        <v>500000</v>
      </c>
      <c r="H81" s="32">
        <f t="shared" ref="H81:J81" si="22">H84</f>
        <v>500000</v>
      </c>
      <c r="I81" s="32">
        <f t="shared" si="22"/>
        <v>500000</v>
      </c>
      <c r="J81" s="32">
        <f t="shared" si="22"/>
        <v>500000</v>
      </c>
      <c r="K81" s="32">
        <f t="shared" ref="K81:L81" si="23">K86</f>
        <v>0</v>
      </c>
      <c r="L81" s="32">
        <f t="shared" si="23"/>
        <v>0</v>
      </c>
      <c r="M81" s="20"/>
    </row>
    <row r="82" spans="1:13" s="30" customFormat="1" ht="15.75" thickBot="1" x14ac:dyDescent="0.3">
      <c r="A82" s="215"/>
      <c r="B82" s="215"/>
      <c r="C82" s="224"/>
      <c r="D82" s="20" t="s">
        <v>40</v>
      </c>
      <c r="E82" s="20"/>
      <c r="F82" s="20"/>
      <c r="G82" s="32"/>
      <c r="H82" s="32"/>
      <c r="I82" s="32"/>
      <c r="J82" s="32"/>
      <c r="K82" s="32"/>
      <c r="L82" s="32"/>
      <c r="M82" s="20"/>
    </row>
    <row r="83" spans="1:13" s="30" customFormat="1" ht="15.75" thickBot="1" x14ac:dyDescent="0.3">
      <c r="A83" s="215"/>
      <c r="B83" s="215"/>
      <c r="C83" s="224"/>
      <c r="D83" s="31" t="s">
        <v>52</v>
      </c>
      <c r="E83" s="20"/>
      <c r="F83" s="20"/>
      <c r="G83" s="32"/>
      <c r="H83" s="32"/>
      <c r="I83" s="32"/>
      <c r="J83" s="32"/>
      <c r="K83" s="32"/>
      <c r="L83" s="32"/>
      <c r="M83" s="20"/>
    </row>
    <row r="84" spans="1:13" s="30" customFormat="1" ht="15.75" thickBot="1" x14ac:dyDescent="0.3">
      <c r="A84" s="215"/>
      <c r="B84" s="215"/>
      <c r="C84" s="224"/>
      <c r="D84" s="31" t="s">
        <v>53</v>
      </c>
      <c r="E84" s="20"/>
      <c r="F84" s="20"/>
      <c r="G84" s="32">
        <v>500000</v>
      </c>
      <c r="H84" s="32">
        <f>'приложение 10'!L48</f>
        <v>500000</v>
      </c>
      <c r="I84" s="32">
        <v>500000</v>
      </c>
      <c r="J84" s="32">
        <v>500000</v>
      </c>
      <c r="K84" s="32">
        <v>0</v>
      </c>
      <c r="L84" s="32">
        <v>0</v>
      </c>
      <c r="M84" s="20"/>
    </row>
    <row r="85" spans="1:13" s="30" customFormat="1" ht="30.75" thickBot="1" x14ac:dyDescent="0.3">
      <c r="A85" s="215"/>
      <c r="B85" s="215"/>
      <c r="C85" s="224"/>
      <c r="D85" s="20" t="s">
        <v>41</v>
      </c>
      <c r="E85" s="20"/>
      <c r="F85" s="20"/>
      <c r="G85" s="32"/>
      <c r="H85" s="32"/>
      <c r="I85" s="32"/>
      <c r="J85" s="32"/>
      <c r="K85" s="32"/>
      <c r="L85" s="32"/>
      <c r="M85" s="20"/>
    </row>
    <row r="86" spans="1:13" s="30" customFormat="1" ht="74.25" customHeight="1" thickBot="1" x14ac:dyDescent="0.3">
      <c r="A86" s="216"/>
      <c r="B86" s="216"/>
      <c r="C86" s="225"/>
      <c r="D86" s="20" t="s">
        <v>42</v>
      </c>
      <c r="E86" s="20"/>
      <c r="F86" s="20"/>
      <c r="G86" s="32"/>
      <c r="H86" s="32"/>
      <c r="I86" s="32"/>
      <c r="J86" s="32"/>
      <c r="K86" s="32"/>
      <c r="L86" s="32"/>
      <c r="M86" s="20"/>
    </row>
    <row r="87" spans="1:13" s="30" customFormat="1" ht="15.75" thickBot="1" x14ac:dyDescent="0.3">
      <c r="A87" s="214" t="s">
        <v>131</v>
      </c>
      <c r="B87" s="214" t="s">
        <v>220</v>
      </c>
      <c r="C87" s="223" t="s">
        <v>221</v>
      </c>
      <c r="D87" s="20" t="s">
        <v>39</v>
      </c>
      <c r="E87" s="20"/>
      <c r="F87" s="20"/>
      <c r="G87" s="32">
        <f>G92</f>
        <v>50000</v>
      </c>
      <c r="H87" s="32">
        <f t="shared" ref="H87:L87" si="24">H92</f>
        <v>50000</v>
      </c>
      <c r="I87" s="32">
        <f t="shared" si="24"/>
        <v>50000</v>
      </c>
      <c r="J87" s="32">
        <f t="shared" si="24"/>
        <v>50000</v>
      </c>
      <c r="K87" s="32">
        <f t="shared" si="24"/>
        <v>0</v>
      </c>
      <c r="L87" s="32">
        <f t="shared" si="24"/>
        <v>0</v>
      </c>
      <c r="M87" s="20"/>
    </row>
    <row r="88" spans="1:13" s="30" customFormat="1" ht="15.75" thickBot="1" x14ac:dyDescent="0.3">
      <c r="A88" s="215"/>
      <c r="B88" s="215"/>
      <c r="C88" s="224"/>
      <c r="D88" s="20" t="s">
        <v>40</v>
      </c>
      <c r="E88" s="20"/>
      <c r="F88" s="20"/>
      <c r="G88" s="32"/>
      <c r="H88" s="32"/>
      <c r="I88" s="32"/>
      <c r="J88" s="32"/>
      <c r="K88" s="32"/>
      <c r="L88" s="32"/>
      <c r="M88" s="20"/>
    </row>
    <row r="89" spans="1:13" s="30" customFormat="1" ht="15.75" thickBot="1" x14ac:dyDescent="0.3">
      <c r="A89" s="215"/>
      <c r="B89" s="215"/>
      <c r="C89" s="224"/>
      <c r="D89" s="31" t="s">
        <v>52</v>
      </c>
      <c r="E89" s="20"/>
      <c r="F89" s="20"/>
      <c r="G89" s="32"/>
      <c r="H89" s="32"/>
      <c r="I89" s="32"/>
      <c r="J89" s="32"/>
      <c r="K89" s="32"/>
      <c r="L89" s="32"/>
      <c r="M89" s="20"/>
    </row>
    <row r="90" spans="1:13" s="30" customFormat="1" ht="15.75" thickBot="1" x14ac:dyDescent="0.3">
      <c r="A90" s="215"/>
      <c r="B90" s="215"/>
      <c r="C90" s="224"/>
      <c r="D90" s="31" t="s">
        <v>53</v>
      </c>
      <c r="E90" s="20"/>
      <c r="F90" s="20"/>
      <c r="G90" s="32"/>
      <c r="H90" s="32"/>
      <c r="I90" s="32"/>
      <c r="J90" s="32"/>
      <c r="K90" s="32"/>
      <c r="L90" s="32"/>
      <c r="M90" s="20"/>
    </row>
    <row r="91" spans="1:13" s="30" customFormat="1" ht="30.75" thickBot="1" x14ac:dyDescent="0.3">
      <c r="A91" s="215"/>
      <c r="B91" s="215"/>
      <c r="C91" s="224"/>
      <c r="D91" s="20" t="s">
        <v>41</v>
      </c>
      <c r="E91" s="20"/>
      <c r="F91" s="20"/>
      <c r="G91" s="32"/>
      <c r="H91" s="32"/>
      <c r="I91" s="32"/>
      <c r="J91" s="32"/>
      <c r="K91" s="32"/>
      <c r="L91" s="32"/>
      <c r="M91" s="20"/>
    </row>
    <row r="92" spans="1:13" s="30" customFormat="1" ht="82.5" customHeight="1" thickBot="1" x14ac:dyDescent="0.3">
      <c r="A92" s="216"/>
      <c r="B92" s="216"/>
      <c r="C92" s="225"/>
      <c r="D92" s="20" t="s">
        <v>42</v>
      </c>
      <c r="E92" s="20"/>
      <c r="F92" s="20"/>
      <c r="G92" s="32">
        <v>50000</v>
      </c>
      <c r="H92" s="32">
        <f>'приложение 10'!L51</f>
        <v>50000</v>
      </c>
      <c r="I92" s="32">
        <v>50000</v>
      </c>
      <c r="J92" s="32">
        <v>50000</v>
      </c>
      <c r="K92" s="32">
        <v>0</v>
      </c>
      <c r="L92" s="32">
        <v>0</v>
      </c>
      <c r="M92" s="20"/>
    </row>
    <row r="93" spans="1:13" s="30" customFormat="1" ht="15.75" thickBot="1" x14ac:dyDescent="0.3">
      <c r="A93" s="214" t="s">
        <v>131</v>
      </c>
      <c r="B93" s="214" t="s">
        <v>97</v>
      </c>
      <c r="C93" s="223" t="s">
        <v>132</v>
      </c>
      <c r="D93" s="20" t="s">
        <v>39</v>
      </c>
      <c r="E93" s="32">
        <f>E98</f>
        <v>1280.79</v>
      </c>
      <c r="F93" s="32">
        <f>F98</f>
        <v>1280.79</v>
      </c>
      <c r="G93" s="32">
        <f>G98</f>
        <v>1125</v>
      </c>
      <c r="H93" s="32">
        <f t="shared" ref="H93:L93" si="25">H98</f>
        <v>1125</v>
      </c>
      <c r="I93" s="32">
        <f t="shared" si="25"/>
        <v>1125</v>
      </c>
      <c r="J93" s="32">
        <f t="shared" si="25"/>
        <v>1125</v>
      </c>
      <c r="K93" s="32">
        <f t="shared" si="25"/>
        <v>1280.79</v>
      </c>
      <c r="L93" s="32">
        <f t="shared" si="25"/>
        <v>1280.79</v>
      </c>
      <c r="M93" s="20"/>
    </row>
    <row r="94" spans="1:13" s="30" customFormat="1" ht="15.75" thickBot="1" x14ac:dyDescent="0.3">
      <c r="A94" s="215"/>
      <c r="B94" s="215"/>
      <c r="C94" s="224"/>
      <c r="D94" s="20" t="s">
        <v>40</v>
      </c>
      <c r="E94" s="20"/>
      <c r="F94" s="20"/>
      <c r="G94" s="32"/>
      <c r="H94" s="32"/>
      <c r="I94" s="32"/>
      <c r="J94" s="32"/>
      <c r="K94" s="32"/>
      <c r="L94" s="32"/>
      <c r="M94" s="20"/>
    </row>
    <row r="95" spans="1:13" s="30" customFormat="1" ht="20.25" customHeight="1" thickBot="1" x14ac:dyDescent="0.3">
      <c r="A95" s="215"/>
      <c r="B95" s="215"/>
      <c r="C95" s="224"/>
      <c r="D95" s="31" t="s">
        <v>52</v>
      </c>
      <c r="E95" s="20"/>
      <c r="F95" s="20"/>
      <c r="G95" s="32"/>
      <c r="H95" s="32"/>
      <c r="I95" s="32"/>
      <c r="J95" s="32"/>
      <c r="K95" s="32"/>
      <c r="L95" s="32"/>
      <c r="M95" s="20"/>
    </row>
    <row r="96" spans="1:13" s="30" customFormat="1" ht="15.75" thickBot="1" x14ac:dyDescent="0.3">
      <c r="A96" s="215"/>
      <c r="B96" s="215"/>
      <c r="C96" s="224"/>
      <c r="D96" s="31" t="s">
        <v>53</v>
      </c>
      <c r="E96" s="20"/>
      <c r="F96" s="20"/>
      <c r="G96" s="32"/>
      <c r="H96" s="32"/>
      <c r="I96" s="32"/>
      <c r="J96" s="32"/>
      <c r="K96" s="32"/>
      <c r="L96" s="32"/>
      <c r="M96" s="20"/>
    </row>
    <row r="97" spans="1:13" s="30" customFormat="1" ht="30.75" thickBot="1" x14ac:dyDescent="0.3">
      <c r="A97" s="215"/>
      <c r="B97" s="215"/>
      <c r="C97" s="224"/>
      <c r="D97" s="20" t="s">
        <v>41</v>
      </c>
      <c r="E97" s="20"/>
      <c r="F97" s="20"/>
      <c r="G97" s="32"/>
      <c r="H97" s="32"/>
      <c r="I97" s="32"/>
      <c r="J97" s="32"/>
      <c r="K97" s="32"/>
      <c r="L97" s="32"/>
      <c r="M97" s="20"/>
    </row>
    <row r="98" spans="1:13" s="30" customFormat="1" ht="15.75" customHeight="1" thickBot="1" x14ac:dyDescent="0.3">
      <c r="A98" s="216"/>
      <c r="B98" s="216"/>
      <c r="C98" s="225"/>
      <c r="D98" s="20" t="s">
        <v>42</v>
      </c>
      <c r="E98" s="32">
        <f>'приложение 10'!I52</f>
        <v>1280.79</v>
      </c>
      <c r="F98" s="32">
        <f>E98</f>
        <v>1280.79</v>
      </c>
      <c r="G98" s="32">
        <v>1125</v>
      </c>
      <c r="H98" s="32">
        <f>'приложение 10'!L52</f>
        <v>1125</v>
      </c>
      <c r="I98" s="32">
        <f>H98</f>
        <v>1125</v>
      </c>
      <c r="J98" s="32">
        <f>I98</f>
        <v>1125</v>
      </c>
      <c r="K98" s="32">
        <v>1280.79</v>
      </c>
      <c r="L98" s="32">
        <v>1280.79</v>
      </c>
      <c r="M98" s="20"/>
    </row>
    <row r="99" spans="1:13" s="30" customFormat="1" ht="15.75" thickBot="1" x14ac:dyDescent="0.3">
      <c r="A99" s="214" t="s">
        <v>131</v>
      </c>
      <c r="B99" s="214" t="s">
        <v>99</v>
      </c>
      <c r="C99" s="223" t="s">
        <v>133</v>
      </c>
      <c r="D99" s="20" t="s">
        <v>39</v>
      </c>
      <c r="E99" s="32">
        <f>E104</f>
        <v>25871001.690000001</v>
      </c>
      <c r="F99" s="32">
        <f>F104</f>
        <v>25871001.690000001</v>
      </c>
      <c r="G99" s="32">
        <f>G104</f>
        <v>22177332.52</v>
      </c>
      <c r="H99" s="32">
        <f t="shared" ref="H99:L99" si="26">H104</f>
        <v>21341974.43</v>
      </c>
      <c r="I99" s="32">
        <f t="shared" si="26"/>
        <v>22177332.52</v>
      </c>
      <c r="J99" s="32">
        <f t="shared" si="26"/>
        <v>21341974.43</v>
      </c>
      <c r="K99" s="32">
        <f t="shared" si="26"/>
        <v>27137217.82</v>
      </c>
      <c r="L99" s="32">
        <f t="shared" si="26"/>
        <v>27137217.82</v>
      </c>
      <c r="M99" s="20"/>
    </row>
    <row r="100" spans="1:13" s="30" customFormat="1" ht="15.75" thickBot="1" x14ac:dyDescent="0.3">
      <c r="A100" s="215"/>
      <c r="B100" s="215"/>
      <c r="C100" s="224"/>
      <c r="D100" s="20" t="s">
        <v>40</v>
      </c>
      <c r="E100" s="20"/>
      <c r="F100" s="20"/>
      <c r="G100" s="32"/>
      <c r="H100" s="32"/>
      <c r="I100" s="32"/>
      <c r="J100" s="32"/>
      <c r="K100" s="32"/>
      <c r="L100" s="32"/>
      <c r="M100" s="20"/>
    </row>
    <row r="101" spans="1:13" s="30" customFormat="1" ht="15" customHeight="1" thickBot="1" x14ac:dyDescent="0.3">
      <c r="A101" s="215"/>
      <c r="B101" s="215"/>
      <c r="C101" s="224"/>
      <c r="D101" s="31" t="s">
        <v>52</v>
      </c>
      <c r="E101" s="20"/>
      <c r="F101" s="20"/>
      <c r="G101" s="32"/>
      <c r="H101" s="32"/>
      <c r="I101" s="32"/>
      <c r="J101" s="32"/>
      <c r="K101" s="32"/>
      <c r="L101" s="32"/>
      <c r="M101" s="20"/>
    </row>
    <row r="102" spans="1:13" s="30" customFormat="1" ht="15.75" thickBot="1" x14ac:dyDescent="0.3">
      <c r="A102" s="215"/>
      <c r="B102" s="215"/>
      <c r="C102" s="224"/>
      <c r="D102" s="31" t="s">
        <v>53</v>
      </c>
      <c r="E102" s="20"/>
      <c r="F102" s="20"/>
      <c r="G102" s="32"/>
      <c r="H102" s="32"/>
      <c r="I102" s="32"/>
      <c r="J102" s="32"/>
      <c r="K102" s="32"/>
      <c r="L102" s="32"/>
      <c r="M102" s="20"/>
    </row>
    <row r="103" spans="1:13" s="30" customFormat="1" ht="30.75" thickBot="1" x14ac:dyDescent="0.3">
      <c r="A103" s="215"/>
      <c r="B103" s="215"/>
      <c r="C103" s="224"/>
      <c r="D103" s="20" t="s">
        <v>41</v>
      </c>
      <c r="E103" s="20"/>
      <c r="F103" s="20"/>
      <c r="G103" s="32"/>
      <c r="H103" s="32"/>
      <c r="I103" s="32"/>
      <c r="J103" s="32"/>
      <c r="K103" s="32"/>
      <c r="L103" s="32"/>
      <c r="M103" s="20"/>
    </row>
    <row r="104" spans="1:13" s="30" customFormat="1" ht="21.75" customHeight="1" thickBot="1" x14ac:dyDescent="0.3">
      <c r="A104" s="216"/>
      <c r="B104" s="216"/>
      <c r="C104" s="225"/>
      <c r="D104" s="20" t="s">
        <v>42</v>
      </c>
      <c r="E104" s="32">
        <f>'приложение 10'!I57</f>
        <v>25871001.690000001</v>
      </c>
      <c r="F104" s="32">
        <f>'приложение 10'!J57</f>
        <v>25871001.690000001</v>
      </c>
      <c r="G104" s="32">
        <f>'приложение 10'!K57</f>
        <v>22177332.52</v>
      </c>
      <c r="H104" s="32">
        <f>'приложение 10'!L55</f>
        <v>21341974.43</v>
      </c>
      <c r="I104" s="32">
        <f>G104</f>
        <v>22177332.52</v>
      </c>
      <c r="J104" s="32">
        <f>H104</f>
        <v>21341974.43</v>
      </c>
      <c r="K104" s="32">
        <v>27137217.82</v>
      </c>
      <c r="L104" s="32">
        <v>27137217.82</v>
      </c>
      <c r="M104" s="20"/>
    </row>
    <row r="105" spans="1:13" ht="15.75" hidden="1" thickBot="1" x14ac:dyDescent="0.3">
      <c r="A105" s="235" t="s">
        <v>131</v>
      </c>
      <c r="B105" s="235" t="s">
        <v>101</v>
      </c>
      <c r="C105" s="238" t="s">
        <v>134</v>
      </c>
      <c r="D105" s="29" t="s">
        <v>39</v>
      </c>
      <c r="E105" s="29"/>
      <c r="F105" s="29"/>
      <c r="G105" s="160">
        <f>G110</f>
        <v>0</v>
      </c>
      <c r="H105" s="160">
        <f t="shared" ref="H105:L105" si="27">H110</f>
        <v>0</v>
      </c>
      <c r="I105" s="160">
        <f t="shared" si="27"/>
        <v>0</v>
      </c>
      <c r="J105" s="160">
        <f t="shared" si="27"/>
        <v>0</v>
      </c>
      <c r="K105" s="160">
        <f t="shared" si="27"/>
        <v>0</v>
      </c>
      <c r="L105" s="160">
        <f t="shared" si="27"/>
        <v>0</v>
      </c>
      <c r="M105" s="126"/>
    </row>
    <row r="106" spans="1:13" ht="15.75" hidden="1" thickBot="1" x14ac:dyDescent="0.3">
      <c r="A106" s="236"/>
      <c r="B106" s="236"/>
      <c r="C106" s="239"/>
      <c r="D106" s="29" t="s">
        <v>40</v>
      </c>
      <c r="E106" s="29"/>
      <c r="F106" s="29"/>
      <c r="G106" s="160"/>
      <c r="H106" s="160"/>
      <c r="I106" s="160"/>
      <c r="J106" s="160"/>
      <c r="K106" s="160"/>
      <c r="L106" s="160"/>
      <c r="M106" s="126"/>
    </row>
    <row r="107" spans="1:13" ht="15.75" hidden="1" thickBot="1" x14ac:dyDescent="0.3">
      <c r="A107" s="236"/>
      <c r="B107" s="236"/>
      <c r="C107" s="239"/>
      <c r="D107" s="161" t="s">
        <v>52</v>
      </c>
      <c r="E107" s="29"/>
      <c r="F107" s="29"/>
      <c r="G107" s="160"/>
      <c r="H107" s="160"/>
      <c r="I107" s="160"/>
      <c r="J107" s="160"/>
      <c r="K107" s="160"/>
      <c r="L107" s="160"/>
      <c r="M107" s="126"/>
    </row>
    <row r="108" spans="1:13" ht="15.75" hidden="1" thickBot="1" x14ac:dyDescent="0.3">
      <c r="A108" s="236"/>
      <c r="B108" s="236"/>
      <c r="C108" s="239"/>
      <c r="D108" s="161" t="s">
        <v>53</v>
      </c>
      <c r="E108" s="29"/>
      <c r="F108" s="29"/>
      <c r="G108" s="160"/>
      <c r="H108" s="160"/>
      <c r="I108" s="160"/>
      <c r="J108" s="160"/>
      <c r="K108" s="160"/>
      <c r="L108" s="160"/>
      <c r="M108" s="126"/>
    </row>
    <row r="109" spans="1:13" ht="30.75" hidden="1" thickBot="1" x14ac:dyDescent="0.3">
      <c r="A109" s="236"/>
      <c r="B109" s="236"/>
      <c r="C109" s="239"/>
      <c r="D109" s="29" t="s">
        <v>41</v>
      </c>
      <c r="E109" s="29"/>
      <c r="F109" s="29"/>
      <c r="G109" s="160"/>
      <c r="H109" s="160"/>
      <c r="I109" s="160"/>
      <c r="J109" s="160"/>
      <c r="K109" s="160"/>
      <c r="L109" s="160"/>
      <c r="M109" s="126"/>
    </row>
    <row r="110" spans="1:13" ht="67.150000000000006" hidden="1" customHeight="1" thickBot="1" x14ac:dyDescent="0.3">
      <c r="A110" s="237"/>
      <c r="B110" s="237"/>
      <c r="C110" s="240"/>
      <c r="D110" s="29" t="s">
        <v>42</v>
      </c>
      <c r="E110" s="29"/>
      <c r="F110" s="29"/>
      <c r="G110" s="160">
        <v>0</v>
      </c>
      <c r="H110" s="160">
        <v>0</v>
      </c>
      <c r="I110" s="160">
        <v>0</v>
      </c>
      <c r="J110" s="160">
        <v>0</v>
      </c>
      <c r="K110" s="160"/>
      <c r="L110" s="160"/>
      <c r="M110" s="126"/>
    </row>
    <row r="111" spans="1:13" ht="15.75" thickBot="1" x14ac:dyDescent="0.3">
      <c r="A111" s="214" t="s">
        <v>131</v>
      </c>
      <c r="B111" s="214" t="s">
        <v>103</v>
      </c>
      <c r="C111" s="223" t="s">
        <v>135</v>
      </c>
      <c r="D111" s="20" t="s">
        <v>39</v>
      </c>
      <c r="E111" s="32">
        <f>E116</f>
        <v>4123500</v>
      </c>
      <c r="F111" s="32">
        <f>E111</f>
        <v>4123500</v>
      </c>
      <c r="G111" s="32"/>
      <c r="H111" s="32"/>
      <c r="I111" s="32"/>
      <c r="J111" s="32"/>
      <c r="K111" s="32">
        <f t="shared" ref="K111:L111" si="28">K116</f>
        <v>0</v>
      </c>
      <c r="L111" s="32">
        <f t="shared" si="28"/>
        <v>0</v>
      </c>
      <c r="M111" s="20"/>
    </row>
    <row r="112" spans="1:13" ht="15.75" thickBot="1" x14ac:dyDescent="0.3">
      <c r="A112" s="215"/>
      <c r="B112" s="215"/>
      <c r="C112" s="224"/>
      <c r="D112" s="20" t="s">
        <v>40</v>
      </c>
      <c r="E112" s="20"/>
      <c r="F112" s="20"/>
      <c r="G112" s="32"/>
      <c r="H112" s="32"/>
      <c r="I112" s="32"/>
      <c r="J112" s="32"/>
      <c r="K112" s="32"/>
      <c r="L112" s="32"/>
      <c r="M112" s="20"/>
    </row>
    <row r="113" spans="1:13" ht="15.75" thickBot="1" x14ac:dyDescent="0.3">
      <c r="A113" s="215"/>
      <c r="B113" s="215"/>
      <c r="C113" s="224"/>
      <c r="D113" s="31" t="s">
        <v>52</v>
      </c>
      <c r="E113" s="20"/>
      <c r="F113" s="20"/>
      <c r="G113" s="32"/>
      <c r="H113" s="32"/>
      <c r="I113" s="32"/>
      <c r="J113" s="32"/>
      <c r="K113" s="32"/>
      <c r="L113" s="32"/>
      <c r="M113" s="20"/>
    </row>
    <row r="114" spans="1:13" ht="15.75" thickBot="1" x14ac:dyDescent="0.3">
      <c r="A114" s="215"/>
      <c r="B114" s="215"/>
      <c r="C114" s="224"/>
      <c r="D114" s="31" t="s">
        <v>53</v>
      </c>
      <c r="E114" s="20"/>
      <c r="F114" s="20"/>
      <c r="G114" s="32"/>
      <c r="H114" s="32"/>
      <c r="I114" s="32"/>
      <c r="J114" s="32"/>
      <c r="K114" s="32"/>
      <c r="L114" s="32"/>
      <c r="M114" s="20"/>
    </row>
    <row r="115" spans="1:13" ht="30.75" thickBot="1" x14ac:dyDescent="0.3">
      <c r="A115" s="215"/>
      <c r="B115" s="215"/>
      <c r="C115" s="224"/>
      <c r="D115" s="20" t="s">
        <v>41</v>
      </c>
      <c r="E115" s="20"/>
      <c r="F115" s="20"/>
      <c r="G115" s="32"/>
      <c r="H115" s="32"/>
      <c r="I115" s="32"/>
      <c r="J115" s="32"/>
      <c r="K115" s="32"/>
      <c r="L115" s="32"/>
      <c r="M115" s="20"/>
    </row>
    <row r="116" spans="1:13" ht="67.150000000000006" customHeight="1" thickBot="1" x14ac:dyDescent="0.3">
      <c r="A116" s="216"/>
      <c r="B116" s="216"/>
      <c r="C116" s="225"/>
      <c r="D116" s="20" t="s">
        <v>42</v>
      </c>
      <c r="E116" s="32">
        <f>'приложение 10'!I63</f>
        <v>4123500</v>
      </c>
      <c r="F116" s="32">
        <f>E116</f>
        <v>4123500</v>
      </c>
      <c r="G116" s="32"/>
      <c r="H116" s="32"/>
      <c r="I116" s="32"/>
      <c r="J116" s="32"/>
      <c r="K116" s="32">
        <v>0</v>
      </c>
      <c r="L116" s="32">
        <v>0</v>
      </c>
      <c r="M116" s="20"/>
    </row>
    <row r="117" spans="1:13" ht="15.75" thickBot="1" x14ac:dyDescent="0.3">
      <c r="A117" s="214" t="s">
        <v>131</v>
      </c>
      <c r="B117" s="214" t="s">
        <v>107</v>
      </c>
      <c r="C117" s="223" t="s">
        <v>136</v>
      </c>
      <c r="D117" s="20" t="s">
        <v>39</v>
      </c>
      <c r="E117" s="32">
        <f>E122</f>
        <v>3778020</v>
      </c>
      <c r="F117" s="32">
        <f>F122</f>
        <v>3778020</v>
      </c>
      <c r="G117" s="32"/>
      <c r="H117" s="32"/>
      <c r="I117" s="32"/>
      <c r="J117" s="32"/>
      <c r="K117" s="32">
        <f t="shared" ref="K117:L117" si="29">K122</f>
        <v>0</v>
      </c>
      <c r="L117" s="32">
        <f t="shared" si="29"/>
        <v>0</v>
      </c>
      <c r="M117" s="20"/>
    </row>
    <row r="118" spans="1:13" ht="15.75" thickBot="1" x14ac:dyDescent="0.3">
      <c r="A118" s="215"/>
      <c r="B118" s="215"/>
      <c r="C118" s="224"/>
      <c r="D118" s="20" t="s">
        <v>40</v>
      </c>
      <c r="E118" s="20"/>
      <c r="F118" s="20"/>
      <c r="G118" s="32"/>
      <c r="H118" s="32"/>
      <c r="I118" s="32"/>
      <c r="J118" s="32"/>
      <c r="K118" s="32"/>
      <c r="L118" s="32"/>
      <c r="M118" s="20"/>
    </row>
    <row r="119" spans="1:13" ht="15.75" thickBot="1" x14ac:dyDescent="0.3">
      <c r="A119" s="215"/>
      <c r="B119" s="215"/>
      <c r="C119" s="224"/>
      <c r="D119" s="31" t="s">
        <v>52</v>
      </c>
      <c r="E119" s="20"/>
      <c r="F119" s="20"/>
      <c r="G119" s="32"/>
      <c r="H119" s="32"/>
      <c r="I119" s="32"/>
      <c r="J119" s="32"/>
      <c r="K119" s="32"/>
      <c r="L119" s="32"/>
      <c r="M119" s="20"/>
    </row>
    <row r="120" spans="1:13" ht="15.75" thickBot="1" x14ac:dyDescent="0.3">
      <c r="A120" s="215"/>
      <c r="B120" s="215"/>
      <c r="C120" s="224"/>
      <c r="D120" s="31" t="s">
        <v>53</v>
      </c>
      <c r="E120" s="20"/>
      <c r="F120" s="20"/>
      <c r="G120" s="32"/>
      <c r="H120" s="32"/>
      <c r="I120" s="32"/>
      <c r="J120" s="32"/>
      <c r="K120" s="32"/>
      <c r="L120" s="32"/>
      <c r="M120" s="20"/>
    </row>
    <row r="121" spans="1:13" ht="30.75" thickBot="1" x14ac:dyDescent="0.3">
      <c r="A121" s="215"/>
      <c r="B121" s="215"/>
      <c r="C121" s="224"/>
      <c r="D121" s="20" t="s">
        <v>41</v>
      </c>
      <c r="E121" s="20"/>
      <c r="F121" s="20"/>
      <c r="G121" s="32"/>
      <c r="H121" s="32"/>
      <c r="I121" s="32"/>
      <c r="J121" s="32"/>
      <c r="K121" s="32"/>
      <c r="L121" s="32"/>
      <c r="M121" s="20"/>
    </row>
    <row r="122" spans="1:13" ht="67.150000000000006" customHeight="1" thickBot="1" x14ac:dyDescent="0.3">
      <c r="A122" s="216"/>
      <c r="B122" s="216"/>
      <c r="C122" s="225"/>
      <c r="D122" s="20" t="s">
        <v>42</v>
      </c>
      <c r="E122" s="32">
        <f>'приложение 10'!I69</f>
        <v>3778020</v>
      </c>
      <c r="F122" s="32">
        <f>E122</f>
        <v>3778020</v>
      </c>
      <c r="G122" s="32"/>
      <c r="H122" s="32"/>
      <c r="I122" s="32"/>
      <c r="J122" s="32"/>
      <c r="K122" s="32">
        <v>0</v>
      </c>
      <c r="L122" s="32">
        <v>0</v>
      </c>
      <c r="M122" s="20"/>
    </row>
    <row r="123" spans="1:13" s="30" customFormat="1" ht="15.75" thickBot="1" x14ac:dyDescent="0.3">
      <c r="A123" s="214" t="s">
        <v>131</v>
      </c>
      <c r="B123" s="214" t="s">
        <v>218</v>
      </c>
      <c r="C123" s="223" t="s">
        <v>219</v>
      </c>
      <c r="D123" s="20" t="s">
        <v>39</v>
      </c>
      <c r="E123" s="20"/>
      <c r="F123" s="20"/>
      <c r="G123" s="32">
        <f>G128</f>
        <v>661215.56000000006</v>
      </c>
      <c r="H123" s="32">
        <f t="shared" ref="H123:L123" si="30">H128</f>
        <v>661215.56000000006</v>
      </c>
      <c r="I123" s="32">
        <f t="shared" si="30"/>
        <v>661215.56000000006</v>
      </c>
      <c r="J123" s="32">
        <f t="shared" si="30"/>
        <v>661215.56000000006</v>
      </c>
      <c r="K123" s="32">
        <f t="shared" si="30"/>
        <v>0</v>
      </c>
      <c r="L123" s="32">
        <f t="shared" si="30"/>
        <v>0</v>
      </c>
      <c r="M123" s="20"/>
    </row>
    <row r="124" spans="1:13" s="30" customFormat="1" ht="15.75" thickBot="1" x14ac:dyDescent="0.3">
      <c r="A124" s="215"/>
      <c r="B124" s="215"/>
      <c r="C124" s="224"/>
      <c r="D124" s="20" t="s">
        <v>40</v>
      </c>
      <c r="E124" s="20"/>
      <c r="F124" s="20"/>
      <c r="G124" s="32"/>
      <c r="H124" s="32"/>
      <c r="I124" s="32"/>
      <c r="J124" s="32"/>
      <c r="K124" s="32"/>
      <c r="L124" s="32"/>
      <c r="M124" s="20"/>
    </row>
    <row r="125" spans="1:13" s="30" customFormat="1" ht="19.5" customHeight="1" thickBot="1" x14ac:dyDescent="0.3">
      <c r="A125" s="215"/>
      <c r="B125" s="215"/>
      <c r="C125" s="224"/>
      <c r="D125" s="31" t="s">
        <v>52</v>
      </c>
      <c r="E125" s="20"/>
      <c r="F125" s="20"/>
      <c r="G125" s="32"/>
      <c r="H125" s="32"/>
      <c r="I125" s="32"/>
      <c r="J125" s="32"/>
      <c r="K125" s="32"/>
      <c r="L125" s="32"/>
      <c r="M125" s="20"/>
    </row>
    <row r="126" spans="1:13" s="30" customFormat="1" ht="15.75" thickBot="1" x14ac:dyDescent="0.3">
      <c r="A126" s="215"/>
      <c r="B126" s="215"/>
      <c r="C126" s="224"/>
      <c r="D126" s="31" t="s">
        <v>53</v>
      </c>
      <c r="E126" s="20"/>
      <c r="F126" s="20"/>
      <c r="G126" s="32"/>
      <c r="H126" s="32"/>
      <c r="I126" s="32"/>
      <c r="J126" s="32"/>
      <c r="K126" s="32"/>
      <c r="L126" s="32"/>
      <c r="M126" s="20"/>
    </row>
    <row r="127" spans="1:13" s="30" customFormat="1" ht="30.75" thickBot="1" x14ac:dyDescent="0.3">
      <c r="A127" s="215"/>
      <c r="B127" s="215"/>
      <c r="C127" s="224"/>
      <c r="D127" s="20" t="s">
        <v>41</v>
      </c>
      <c r="E127" s="20"/>
      <c r="F127" s="20"/>
      <c r="G127" s="32"/>
      <c r="H127" s="32"/>
      <c r="I127" s="32"/>
      <c r="J127" s="32"/>
      <c r="K127" s="32"/>
      <c r="L127" s="32"/>
      <c r="M127" s="20"/>
    </row>
    <row r="128" spans="1:13" s="30" customFormat="1" ht="23.25" customHeight="1" thickBot="1" x14ac:dyDescent="0.3">
      <c r="A128" s="216"/>
      <c r="B128" s="216"/>
      <c r="C128" s="225"/>
      <c r="D128" s="20" t="s">
        <v>42</v>
      </c>
      <c r="E128" s="20"/>
      <c r="F128" s="20"/>
      <c r="G128" s="32">
        <v>661215.56000000006</v>
      </c>
      <c r="H128" s="32">
        <f>'приложение 10'!L72</f>
        <v>661215.56000000006</v>
      </c>
      <c r="I128" s="32">
        <f>G128</f>
        <v>661215.56000000006</v>
      </c>
      <c r="J128" s="32">
        <f>I128</f>
        <v>661215.56000000006</v>
      </c>
      <c r="K128" s="32">
        <v>0</v>
      </c>
      <c r="L128" s="32">
        <v>0</v>
      </c>
      <c r="M128" s="20"/>
    </row>
    <row r="129" spans="1:13" s="30" customFormat="1" ht="15.75" thickBot="1" x14ac:dyDescent="0.3">
      <c r="A129" s="214" t="s">
        <v>131</v>
      </c>
      <c r="B129" s="214" t="s">
        <v>216</v>
      </c>
      <c r="C129" s="223" t="s">
        <v>217</v>
      </c>
      <c r="D129" s="20" t="s">
        <v>39</v>
      </c>
      <c r="E129" s="20"/>
      <c r="F129" s="20"/>
      <c r="G129" s="32">
        <f>G132</f>
        <v>497300</v>
      </c>
      <c r="H129" s="32">
        <f t="shared" ref="H129:L129" si="31">H132</f>
        <v>497300</v>
      </c>
      <c r="I129" s="32">
        <f t="shared" si="31"/>
        <v>497300</v>
      </c>
      <c r="J129" s="32">
        <f t="shared" si="31"/>
        <v>497300</v>
      </c>
      <c r="K129" s="32">
        <f t="shared" si="31"/>
        <v>0</v>
      </c>
      <c r="L129" s="32">
        <f t="shared" si="31"/>
        <v>0</v>
      </c>
      <c r="M129" s="20"/>
    </row>
    <row r="130" spans="1:13" s="30" customFormat="1" ht="15.75" thickBot="1" x14ac:dyDescent="0.3">
      <c r="A130" s="215"/>
      <c r="B130" s="215"/>
      <c r="C130" s="224"/>
      <c r="D130" s="20" t="s">
        <v>40</v>
      </c>
      <c r="E130" s="20"/>
      <c r="F130" s="20"/>
      <c r="G130" s="32"/>
      <c r="H130" s="32"/>
      <c r="I130" s="32"/>
      <c r="J130" s="32"/>
      <c r="K130" s="32"/>
      <c r="L130" s="32"/>
      <c r="M130" s="20"/>
    </row>
    <row r="131" spans="1:13" s="30" customFormat="1" ht="15.75" thickBot="1" x14ac:dyDescent="0.3">
      <c r="A131" s="215"/>
      <c r="B131" s="215"/>
      <c r="C131" s="224"/>
      <c r="D131" s="31" t="s">
        <v>52</v>
      </c>
      <c r="E131" s="20"/>
      <c r="F131" s="20"/>
      <c r="G131" s="32"/>
      <c r="H131" s="32"/>
      <c r="I131" s="32"/>
      <c r="J131" s="32"/>
      <c r="K131" s="32"/>
      <c r="L131" s="32"/>
      <c r="M131" s="20"/>
    </row>
    <row r="132" spans="1:13" s="30" customFormat="1" ht="15.75" thickBot="1" x14ac:dyDescent="0.3">
      <c r="A132" s="215"/>
      <c r="B132" s="215"/>
      <c r="C132" s="224"/>
      <c r="D132" s="31" t="s">
        <v>53</v>
      </c>
      <c r="E132" s="20"/>
      <c r="F132" s="20"/>
      <c r="G132" s="32">
        <v>497300</v>
      </c>
      <c r="H132" s="32">
        <f>'приложение 10'!L75</f>
        <v>497300</v>
      </c>
      <c r="I132" s="32">
        <f>G132</f>
        <v>497300</v>
      </c>
      <c r="J132" s="32">
        <f>I132</f>
        <v>497300</v>
      </c>
      <c r="K132" s="32">
        <v>0</v>
      </c>
      <c r="L132" s="32">
        <v>0</v>
      </c>
      <c r="M132" s="20"/>
    </row>
    <row r="133" spans="1:13" s="30" customFormat="1" ht="30.75" thickBot="1" x14ac:dyDescent="0.3">
      <c r="A133" s="215"/>
      <c r="B133" s="215"/>
      <c r="C133" s="224"/>
      <c r="D133" s="20" t="s">
        <v>41</v>
      </c>
      <c r="E133" s="20"/>
      <c r="F133" s="20"/>
      <c r="G133" s="32"/>
      <c r="H133" s="32"/>
      <c r="I133" s="32"/>
      <c r="J133" s="32"/>
      <c r="K133" s="32"/>
      <c r="L133" s="32"/>
      <c r="M133" s="20"/>
    </row>
    <row r="134" spans="1:13" s="30" customFormat="1" ht="45.75" customHeight="1" thickBot="1" x14ac:dyDescent="0.3">
      <c r="A134" s="216"/>
      <c r="B134" s="216"/>
      <c r="C134" s="225"/>
      <c r="D134" s="20" t="s">
        <v>42</v>
      </c>
      <c r="E134" s="20"/>
      <c r="F134" s="20"/>
      <c r="G134" s="32"/>
      <c r="H134" s="32"/>
      <c r="I134" s="32"/>
      <c r="J134" s="32"/>
      <c r="K134" s="32"/>
      <c r="L134" s="32"/>
      <c r="M134" s="20"/>
    </row>
    <row r="135" spans="1:13" s="30" customFormat="1" ht="15.75" thickBot="1" x14ac:dyDescent="0.3">
      <c r="A135" s="214" t="s">
        <v>131</v>
      </c>
      <c r="B135" s="214" t="s">
        <v>274</v>
      </c>
      <c r="C135" s="223" t="s">
        <v>275</v>
      </c>
      <c r="D135" s="20" t="s">
        <v>39</v>
      </c>
      <c r="E135" s="20"/>
      <c r="F135" s="20"/>
      <c r="G135" s="32">
        <f>G138</f>
        <v>150524</v>
      </c>
      <c r="H135" s="32">
        <f t="shared" ref="H135:L135" si="32">H138</f>
        <v>150524</v>
      </c>
      <c r="I135" s="32">
        <f t="shared" si="32"/>
        <v>150524</v>
      </c>
      <c r="J135" s="32">
        <f t="shared" si="32"/>
        <v>150524</v>
      </c>
      <c r="K135" s="32">
        <f t="shared" si="32"/>
        <v>0</v>
      </c>
      <c r="L135" s="32">
        <f t="shared" si="32"/>
        <v>0</v>
      </c>
      <c r="M135" s="20"/>
    </row>
    <row r="136" spans="1:13" s="30" customFormat="1" ht="15.75" thickBot="1" x14ac:dyDescent="0.3">
      <c r="A136" s="215"/>
      <c r="B136" s="215"/>
      <c r="C136" s="224"/>
      <c r="D136" s="20" t="s">
        <v>40</v>
      </c>
      <c r="E136" s="20"/>
      <c r="F136" s="20"/>
      <c r="G136" s="32"/>
      <c r="H136" s="32"/>
      <c r="I136" s="32"/>
      <c r="J136" s="32"/>
      <c r="K136" s="32"/>
      <c r="L136" s="32"/>
      <c r="M136" s="20"/>
    </row>
    <row r="137" spans="1:13" s="30" customFormat="1" ht="15.75" thickBot="1" x14ac:dyDescent="0.3">
      <c r="A137" s="215"/>
      <c r="B137" s="215"/>
      <c r="C137" s="224"/>
      <c r="D137" s="31" t="s">
        <v>52</v>
      </c>
      <c r="E137" s="20"/>
      <c r="F137" s="20"/>
      <c r="G137" s="32"/>
      <c r="H137" s="32"/>
      <c r="I137" s="32"/>
      <c r="J137" s="32"/>
      <c r="K137" s="32"/>
      <c r="L137" s="32"/>
      <c r="M137" s="20"/>
    </row>
    <row r="138" spans="1:13" s="30" customFormat="1" ht="15.75" thickBot="1" x14ac:dyDescent="0.3">
      <c r="A138" s="215"/>
      <c r="B138" s="215"/>
      <c r="C138" s="224"/>
      <c r="D138" s="31" t="s">
        <v>53</v>
      </c>
      <c r="E138" s="20"/>
      <c r="F138" s="20"/>
      <c r="G138" s="32">
        <f>'приложение 10'!K78</f>
        <v>150524</v>
      </c>
      <c r="H138" s="32">
        <f>'приложение 10'!L78</f>
        <v>150524</v>
      </c>
      <c r="I138" s="32">
        <f>G138</f>
        <v>150524</v>
      </c>
      <c r="J138" s="32">
        <f>I138</f>
        <v>150524</v>
      </c>
      <c r="K138" s="32">
        <v>0</v>
      </c>
      <c r="L138" s="32">
        <v>0</v>
      </c>
      <c r="M138" s="20"/>
    </row>
    <row r="139" spans="1:13" s="30" customFormat="1" ht="30.75" thickBot="1" x14ac:dyDescent="0.3">
      <c r="A139" s="215"/>
      <c r="B139" s="215"/>
      <c r="C139" s="224"/>
      <c r="D139" s="20" t="s">
        <v>41</v>
      </c>
      <c r="E139" s="20"/>
      <c r="F139" s="20"/>
      <c r="G139" s="32"/>
      <c r="H139" s="32"/>
      <c r="I139" s="32"/>
      <c r="J139" s="32"/>
      <c r="K139" s="32"/>
      <c r="L139" s="32"/>
      <c r="M139" s="20"/>
    </row>
    <row r="140" spans="1:13" s="30" customFormat="1" ht="45.75" customHeight="1" thickBot="1" x14ac:dyDescent="0.3">
      <c r="A140" s="216"/>
      <c r="B140" s="216"/>
      <c r="C140" s="225"/>
      <c r="D140" s="20" t="s">
        <v>42</v>
      </c>
      <c r="E140" s="20"/>
      <c r="F140" s="20"/>
      <c r="G140" s="32"/>
      <c r="H140" s="32"/>
      <c r="I140" s="32"/>
      <c r="J140" s="32"/>
      <c r="K140" s="32"/>
      <c r="L140" s="32"/>
      <c r="M140" s="20"/>
    </row>
    <row r="141" spans="1:13" s="30" customFormat="1" ht="15.75" thickBot="1" x14ac:dyDescent="0.3">
      <c r="A141" s="214" t="s">
        <v>131</v>
      </c>
      <c r="B141" s="214" t="s">
        <v>109</v>
      </c>
      <c r="C141" s="223" t="s">
        <v>110</v>
      </c>
      <c r="D141" s="20" t="s">
        <v>39</v>
      </c>
      <c r="E141" s="32">
        <f>E146</f>
        <v>21139733.539999999</v>
      </c>
      <c r="F141" s="32">
        <f>F146</f>
        <v>21096432.640000001</v>
      </c>
      <c r="G141" s="32">
        <f>G146</f>
        <v>20059338.449999999</v>
      </c>
      <c r="H141" s="32">
        <f t="shared" ref="H141:L141" si="33">H146</f>
        <v>19793596.170000002</v>
      </c>
      <c r="I141" s="32">
        <f t="shared" si="33"/>
        <v>20059338.449999999</v>
      </c>
      <c r="J141" s="32">
        <f t="shared" si="33"/>
        <v>19793596.170000002</v>
      </c>
      <c r="K141" s="32">
        <f t="shared" si="33"/>
        <v>21293940.16</v>
      </c>
      <c r="L141" s="32">
        <f t="shared" si="33"/>
        <v>21293940.16</v>
      </c>
      <c r="M141" s="20"/>
    </row>
    <row r="142" spans="1:13" s="30" customFormat="1" ht="15.75" thickBot="1" x14ac:dyDescent="0.3">
      <c r="A142" s="215"/>
      <c r="B142" s="215"/>
      <c r="C142" s="224"/>
      <c r="D142" s="20" t="s">
        <v>40</v>
      </c>
      <c r="E142" s="20"/>
      <c r="F142" s="20"/>
      <c r="G142" s="32"/>
      <c r="H142" s="32"/>
      <c r="I142" s="32"/>
      <c r="J142" s="32"/>
      <c r="K142" s="32"/>
      <c r="L142" s="32"/>
      <c r="M142" s="20"/>
    </row>
    <row r="143" spans="1:13" s="30" customFormat="1" ht="15.75" thickBot="1" x14ac:dyDescent="0.3">
      <c r="A143" s="215"/>
      <c r="B143" s="215"/>
      <c r="C143" s="224"/>
      <c r="D143" s="31" t="s">
        <v>52</v>
      </c>
      <c r="E143" s="20"/>
      <c r="F143" s="20"/>
      <c r="G143" s="32"/>
      <c r="H143" s="32"/>
      <c r="I143" s="32"/>
      <c r="J143" s="32"/>
      <c r="K143" s="32"/>
      <c r="L143" s="32"/>
      <c r="M143" s="20"/>
    </row>
    <row r="144" spans="1:13" s="30" customFormat="1" ht="15.75" thickBot="1" x14ac:dyDescent="0.3">
      <c r="A144" s="215"/>
      <c r="B144" s="215"/>
      <c r="C144" s="224"/>
      <c r="D144" s="31" t="s">
        <v>53</v>
      </c>
      <c r="E144" s="20"/>
      <c r="F144" s="20"/>
      <c r="G144" s="32"/>
      <c r="H144" s="32"/>
      <c r="I144" s="32"/>
      <c r="J144" s="32"/>
      <c r="K144" s="32"/>
      <c r="L144" s="32"/>
      <c r="M144" s="20"/>
    </row>
    <row r="145" spans="1:13" s="30" customFormat="1" ht="30.75" thickBot="1" x14ac:dyDescent="0.3">
      <c r="A145" s="215"/>
      <c r="B145" s="215"/>
      <c r="C145" s="224"/>
      <c r="D145" s="20" t="s">
        <v>41</v>
      </c>
      <c r="E145" s="20"/>
      <c r="F145" s="20"/>
      <c r="G145" s="32"/>
      <c r="H145" s="32"/>
      <c r="I145" s="32"/>
      <c r="J145" s="32"/>
      <c r="K145" s="32"/>
      <c r="L145" s="32"/>
      <c r="M145" s="20"/>
    </row>
    <row r="146" spans="1:13" s="30" customFormat="1" ht="15.75" customHeight="1" thickBot="1" x14ac:dyDescent="0.3">
      <c r="A146" s="216"/>
      <c r="B146" s="216"/>
      <c r="C146" s="225"/>
      <c r="D146" s="20" t="s">
        <v>42</v>
      </c>
      <c r="E146" s="32">
        <f>'приложение 10'!I81</f>
        <v>21139733.539999999</v>
      </c>
      <c r="F146" s="32">
        <f>'приложение 10'!J81</f>
        <v>21096432.640000001</v>
      </c>
      <c r="G146" s="32">
        <f>'приложение 10'!K81</f>
        <v>20059338.449999999</v>
      </c>
      <c r="H146" s="32">
        <f>'приложение 10'!L79</f>
        <v>19793596.170000002</v>
      </c>
      <c r="I146" s="32">
        <f>G146</f>
        <v>20059338.449999999</v>
      </c>
      <c r="J146" s="32">
        <f>H146</f>
        <v>19793596.170000002</v>
      </c>
      <c r="K146" s="32">
        <v>21293940.16</v>
      </c>
      <c r="L146" s="32">
        <v>21293940.16</v>
      </c>
      <c r="M146" s="20"/>
    </row>
    <row r="147" spans="1:13" s="30" customFormat="1" ht="15.75" thickBot="1" x14ac:dyDescent="0.3">
      <c r="A147" s="214" t="s">
        <v>131</v>
      </c>
      <c r="B147" s="214" t="s">
        <v>214</v>
      </c>
      <c r="C147" s="223" t="s">
        <v>215</v>
      </c>
      <c r="D147" s="20" t="s">
        <v>39</v>
      </c>
      <c r="E147" s="20"/>
      <c r="F147" s="20"/>
      <c r="G147" s="32">
        <f>G150</f>
        <v>380900</v>
      </c>
      <c r="H147" s="32">
        <f t="shared" ref="H147:L147" si="34">H150</f>
        <v>380900</v>
      </c>
      <c r="I147" s="32">
        <f t="shared" si="34"/>
        <v>380900</v>
      </c>
      <c r="J147" s="32">
        <f t="shared" si="34"/>
        <v>380900</v>
      </c>
      <c r="K147" s="32">
        <f t="shared" si="34"/>
        <v>0</v>
      </c>
      <c r="L147" s="32">
        <f t="shared" si="34"/>
        <v>0</v>
      </c>
      <c r="M147" s="20"/>
    </row>
    <row r="148" spans="1:13" s="30" customFormat="1" ht="15.75" thickBot="1" x14ac:dyDescent="0.3">
      <c r="A148" s="215"/>
      <c r="B148" s="215"/>
      <c r="C148" s="224"/>
      <c r="D148" s="20" t="s">
        <v>40</v>
      </c>
      <c r="E148" s="20"/>
      <c r="F148" s="20"/>
      <c r="G148" s="32"/>
      <c r="H148" s="32"/>
      <c r="I148" s="32"/>
      <c r="J148" s="32"/>
      <c r="K148" s="32"/>
      <c r="L148" s="32"/>
      <c r="M148" s="20"/>
    </row>
    <row r="149" spans="1:13" s="30" customFormat="1" ht="15.75" thickBot="1" x14ac:dyDescent="0.3">
      <c r="A149" s="215"/>
      <c r="B149" s="215"/>
      <c r="C149" s="224"/>
      <c r="D149" s="31" t="s">
        <v>52</v>
      </c>
      <c r="E149" s="20"/>
      <c r="F149" s="20"/>
      <c r="G149" s="32"/>
      <c r="H149" s="32"/>
      <c r="I149" s="32"/>
      <c r="J149" s="32"/>
      <c r="K149" s="32"/>
      <c r="L149" s="32"/>
      <c r="M149" s="20"/>
    </row>
    <row r="150" spans="1:13" s="30" customFormat="1" ht="15.75" thickBot="1" x14ac:dyDescent="0.3">
      <c r="A150" s="215"/>
      <c r="B150" s="215"/>
      <c r="C150" s="224"/>
      <c r="D150" s="31" t="s">
        <v>53</v>
      </c>
      <c r="E150" s="20"/>
      <c r="F150" s="20"/>
      <c r="G150" s="32">
        <v>380900</v>
      </c>
      <c r="H150" s="32">
        <f>'приложение 10'!L84</f>
        <v>380900</v>
      </c>
      <c r="I150" s="32">
        <v>380900</v>
      </c>
      <c r="J150" s="32">
        <v>380900</v>
      </c>
      <c r="K150" s="32">
        <v>0</v>
      </c>
      <c r="L150" s="32">
        <v>0</v>
      </c>
      <c r="M150" s="20"/>
    </row>
    <row r="151" spans="1:13" s="30" customFormat="1" ht="30.75" thickBot="1" x14ac:dyDescent="0.3">
      <c r="A151" s="215"/>
      <c r="B151" s="215"/>
      <c r="C151" s="224"/>
      <c r="D151" s="20" t="s">
        <v>41</v>
      </c>
      <c r="E151" s="20"/>
      <c r="F151" s="20"/>
      <c r="G151" s="32"/>
      <c r="H151" s="32"/>
      <c r="I151" s="32"/>
      <c r="J151" s="32"/>
      <c r="K151" s="32"/>
      <c r="L151" s="32"/>
      <c r="M151" s="20"/>
    </row>
    <row r="152" spans="1:13" s="30" customFormat="1" ht="48" customHeight="1" thickBot="1" x14ac:dyDescent="0.3">
      <c r="A152" s="216"/>
      <c r="B152" s="216"/>
      <c r="C152" s="225"/>
      <c r="D152" s="20" t="s">
        <v>42</v>
      </c>
      <c r="E152" s="20"/>
      <c r="F152" s="20"/>
      <c r="G152" s="32"/>
      <c r="H152" s="32"/>
      <c r="I152" s="32"/>
      <c r="J152" s="32"/>
      <c r="K152" s="32"/>
      <c r="L152" s="32"/>
      <c r="M152" s="20"/>
    </row>
    <row r="153" spans="1:13" s="30" customFormat="1" ht="15.75" thickBot="1" x14ac:dyDescent="0.3">
      <c r="A153" s="214" t="s">
        <v>131</v>
      </c>
      <c r="B153" s="214" t="s">
        <v>212</v>
      </c>
      <c r="C153" s="223" t="s">
        <v>213</v>
      </c>
      <c r="D153" s="20" t="s">
        <v>39</v>
      </c>
      <c r="E153" s="20"/>
      <c r="F153" s="20"/>
      <c r="G153" s="32">
        <f>G158</f>
        <v>170000</v>
      </c>
      <c r="H153" s="32">
        <f t="shared" ref="H153:L153" si="35">H158</f>
        <v>170000</v>
      </c>
      <c r="I153" s="32">
        <f t="shared" si="35"/>
        <v>170000</v>
      </c>
      <c r="J153" s="32">
        <f t="shared" si="35"/>
        <v>170000</v>
      </c>
      <c r="K153" s="32">
        <f t="shared" si="35"/>
        <v>0</v>
      </c>
      <c r="L153" s="32">
        <f t="shared" si="35"/>
        <v>0</v>
      </c>
      <c r="M153" s="20"/>
    </row>
    <row r="154" spans="1:13" s="30" customFormat="1" ht="15.75" thickBot="1" x14ac:dyDescent="0.3">
      <c r="A154" s="215"/>
      <c r="B154" s="215"/>
      <c r="C154" s="224"/>
      <c r="D154" s="20" t="s">
        <v>40</v>
      </c>
      <c r="E154" s="20"/>
      <c r="F154" s="20"/>
      <c r="G154" s="32"/>
      <c r="H154" s="32"/>
      <c r="I154" s="32"/>
      <c r="J154" s="32"/>
      <c r="K154" s="32"/>
      <c r="L154" s="32"/>
      <c r="M154" s="20"/>
    </row>
    <row r="155" spans="1:13" s="30" customFormat="1" ht="15.75" thickBot="1" x14ac:dyDescent="0.3">
      <c r="A155" s="215"/>
      <c r="B155" s="215"/>
      <c r="C155" s="224"/>
      <c r="D155" s="31" t="s">
        <v>52</v>
      </c>
      <c r="E155" s="20"/>
      <c r="F155" s="20"/>
      <c r="G155" s="32"/>
      <c r="H155" s="32"/>
      <c r="I155" s="32"/>
      <c r="J155" s="32"/>
      <c r="K155" s="32"/>
      <c r="L155" s="32"/>
      <c r="M155" s="20"/>
    </row>
    <row r="156" spans="1:13" s="30" customFormat="1" ht="15.75" thickBot="1" x14ac:dyDescent="0.3">
      <c r="A156" s="215"/>
      <c r="B156" s="215"/>
      <c r="C156" s="224"/>
      <c r="D156" s="31" t="s">
        <v>53</v>
      </c>
      <c r="E156" s="20"/>
      <c r="F156" s="20"/>
      <c r="G156" s="32"/>
      <c r="H156" s="32"/>
      <c r="I156" s="32"/>
      <c r="J156" s="32"/>
      <c r="K156" s="32"/>
      <c r="L156" s="32"/>
      <c r="M156" s="20"/>
    </row>
    <row r="157" spans="1:13" s="30" customFormat="1" ht="30.75" thickBot="1" x14ac:dyDescent="0.3">
      <c r="A157" s="215"/>
      <c r="B157" s="215"/>
      <c r="C157" s="224"/>
      <c r="D157" s="20" t="s">
        <v>41</v>
      </c>
      <c r="E157" s="20"/>
      <c r="F157" s="20"/>
      <c r="G157" s="32"/>
      <c r="H157" s="32"/>
      <c r="I157" s="32"/>
      <c r="J157" s="32"/>
      <c r="K157" s="32"/>
      <c r="L157" s="32"/>
      <c r="M157" s="20"/>
    </row>
    <row r="158" spans="1:13" s="30" customFormat="1" ht="15.75" customHeight="1" thickBot="1" x14ac:dyDescent="0.3">
      <c r="A158" s="216"/>
      <c r="B158" s="216"/>
      <c r="C158" s="225"/>
      <c r="D158" s="20" t="s">
        <v>42</v>
      </c>
      <c r="E158" s="20"/>
      <c r="F158" s="20"/>
      <c r="G158" s="32">
        <v>170000</v>
      </c>
      <c r="H158" s="32">
        <f>'приложение 10'!L87</f>
        <v>170000</v>
      </c>
      <c r="I158" s="32">
        <v>170000</v>
      </c>
      <c r="J158" s="32">
        <f>I158</f>
        <v>170000</v>
      </c>
      <c r="K158" s="32">
        <v>0</v>
      </c>
      <c r="L158" s="32">
        <v>0</v>
      </c>
      <c r="M158" s="20"/>
    </row>
    <row r="159" spans="1:13" s="30" customFormat="1" ht="15.75" thickBot="1" x14ac:dyDescent="0.3">
      <c r="A159" s="214" t="s">
        <v>131</v>
      </c>
      <c r="B159" s="214" t="s">
        <v>210</v>
      </c>
      <c r="C159" s="223" t="s">
        <v>211</v>
      </c>
      <c r="D159" s="20" t="s">
        <v>39</v>
      </c>
      <c r="E159" s="20"/>
      <c r="F159" s="20"/>
      <c r="G159" s="32">
        <f>G164</f>
        <v>59830.720000000001</v>
      </c>
      <c r="H159" s="32">
        <f t="shared" ref="H159:L159" si="36">H164</f>
        <v>59830.720000000001</v>
      </c>
      <c r="I159" s="32">
        <f t="shared" si="36"/>
        <v>59830.720000000001</v>
      </c>
      <c r="J159" s="32">
        <f t="shared" si="36"/>
        <v>59830.720000000001</v>
      </c>
      <c r="K159" s="32">
        <f t="shared" si="36"/>
        <v>0</v>
      </c>
      <c r="L159" s="32">
        <f t="shared" si="36"/>
        <v>21364225</v>
      </c>
      <c r="M159" s="20"/>
    </row>
    <row r="160" spans="1:13" s="30" customFormat="1" ht="15.75" thickBot="1" x14ac:dyDescent="0.3">
      <c r="A160" s="215"/>
      <c r="B160" s="215"/>
      <c r="C160" s="224"/>
      <c r="D160" s="20" t="s">
        <v>40</v>
      </c>
      <c r="E160" s="20"/>
      <c r="F160" s="20"/>
      <c r="G160" s="32"/>
      <c r="H160" s="32"/>
      <c r="I160" s="32"/>
      <c r="J160" s="32"/>
      <c r="K160" s="32"/>
      <c r="L160" s="32"/>
      <c r="M160" s="20"/>
    </row>
    <row r="161" spans="1:13" s="30" customFormat="1" ht="15.75" thickBot="1" x14ac:dyDescent="0.3">
      <c r="A161" s="215"/>
      <c r="B161" s="215"/>
      <c r="C161" s="224"/>
      <c r="D161" s="31" t="s">
        <v>52</v>
      </c>
      <c r="E161" s="20"/>
      <c r="F161" s="20"/>
      <c r="G161" s="32"/>
      <c r="H161" s="32"/>
      <c r="I161" s="32"/>
      <c r="J161" s="32"/>
      <c r="K161" s="32"/>
      <c r="L161" s="32"/>
      <c r="M161" s="20"/>
    </row>
    <row r="162" spans="1:13" s="30" customFormat="1" ht="15.75" thickBot="1" x14ac:dyDescent="0.3">
      <c r="A162" s="215"/>
      <c r="B162" s="215"/>
      <c r="C162" s="224"/>
      <c r="D162" s="31" t="s">
        <v>53</v>
      </c>
      <c r="E162" s="20"/>
      <c r="F162" s="20"/>
      <c r="G162" s="32"/>
      <c r="H162" s="32"/>
      <c r="I162" s="32"/>
      <c r="J162" s="32"/>
      <c r="K162" s="32"/>
      <c r="L162" s="32"/>
      <c r="M162" s="20"/>
    </row>
    <row r="163" spans="1:13" s="30" customFormat="1" ht="30.75" thickBot="1" x14ac:dyDescent="0.3">
      <c r="A163" s="215"/>
      <c r="B163" s="215"/>
      <c r="C163" s="224"/>
      <c r="D163" s="20" t="s">
        <v>41</v>
      </c>
      <c r="E163" s="20"/>
      <c r="F163" s="20"/>
      <c r="G163" s="32"/>
      <c r="H163" s="32"/>
      <c r="I163" s="32"/>
      <c r="J163" s="32"/>
      <c r="K163" s="32"/>
      <c r="L163" s="32"/>
      <c r="M163" s="20"/>
    </row>
    <row r="164" spans="1:13" s="30" customFormat="1" ht="15.75" customHeight="1" thickBot="1" x14ac:dyDescent="0.3">
      <c r="A164" s="216"/>
      <c r="B164" s="216"/>
      <c r="C164" s="225"/>
      <c r="D164" s="20" t="s">
        <v>42</v>
      </c>
      <c r="E164" s="20"/>
      <c r="F164" s="20"/>
      <c r="G164" s="32">
        <v>59830.720000000001</v>
      </c>
      <c r="H164" s="32">
        <f>'приложение 10'!L90</f>
        <v>59830.720000000001</v>
      </c>
      <c r="I164" s="32">
        <v>59830.720000000001</v>
      </c>
      <c r="J164" s="32">
        <v>59830.720000000001</v>
      </c>
      <c r="K164" s="32">
        <v>0</v>
      </c>
      <c r="L164" s="32">
        <v>21364225</v>
      </c>
      <c r="M164" s="20"/>
    </row>
    <row r="165" spans="1:13" s="30" customFormat="1" ht="15.75" thickBot="1" x14ac:dyDescent="0.3">
      <c r="A165" s="214" t="s">
        <v>131</v>
      </c>
      <c r="B165" s="214" t="s">
        <v>208</v>
      </c>
      <c r="C165" s="223" t="s">
        <v>209</v>
      </c>
      <c r="D165" s="20" t="s">
        <v>39</v>
      </c>
      <c r="E165" s="20"/>
      <c r="F165" s="20"/>
      <c r="G165" s="32">
        <f>G170</f>
        <v>29776.12</v>
      </c>
      <c r="H165" s="32">
        <f t="shared" ref="H165:L165" si="37">H170</f>
        <v>29776.12</v>
      </c>
      <c r="I165" s="32">
        <f t="shared" si="37"/>
        <v>29776.12</v>
      </c>
      <c r="J165" s="32">
        <f t="shared" si="37"/>
        <v>29776.12</v>
      </c>
      <c r="K165" s="32">
        <f t="shared" si="37"/>
        <v>0</v>
      </c>
      <c r="L165" s="32">
        <f t="shared" si="37"/>
        <v>0</v>
      </c>
      <c r="M165" s="20"/>
    </row>
    <row r="166" spans="1:13" s="30" customFormat="1" ht="15.75" thickBot="1" x14ac:dyDescent="0.3">
      <c r="A166" s="215"/>
      <c r="B166" s="215"/>
      <c r="C166" s="224"/>
      <c r="D166" s="20" t="s">
        <v>40</v>
      </c>
      <c r="E166" s="20"/>
      <c r="F166" s="20"/>
      <c r="G166" s="32"/>
      <c r="H166" s="32"/>
      <c r="I166" s="32"/>
      <c r="J166" s="32"/>
      <c r="K166" s="32"/>
      <c r="L166" s="32"/>
      <c r="M166" s="20"/>
    </row>
    <row r="167" spans="1:13" s="30" customFormat="1" ht="15.75" thickBot="1" x14ac:dyDescent="0.3">
      <c r="A167" s="215"/>
      <c r="B167" s="215"/>
      <c r="C167" s="224"/>
      <c r="D167" s="31" t="s">
        <v>52</v>
      </c>
      <c r="E167" s="20"/>
      <c r="F167" s="20"/>
      <c r="G167" s="32"/>
      <c r="H167" s="32"/>
      <c r="I167" s="32"/>
      <c r="J167" s="32"/>
      <c r="K167" s="32"/>
      <c r="L167" s="32"/>
      <c r="M167" s="20"/>
    </row>
    <row r="168" spans="1:13" s="30" customFormat="1" ht="15.75" thickBot="1" x14ac:dyDescent="0.3">
      <c r="A168" s="215"/>
      <c r="B168" s="215"/>
      <c r="C168" s="224"/>
      <c r="D168" s="31" t="s">
        <v>53</v>
      </c>
      <c r="E168" s="20"/>
      <c r="F168" s="20"/>
      <c r="G168" s="32"/>
      <c r="H168" s="32"/>
      <c r="I168" s="32"/>
      <c r="J168" s="32"/>
      <c r="K168" s="32"/>
      <c r="L168" s="32"/>
      <c r="M168" s="20"/>
    </row>
    <row r="169" spans="1:13" s="30" customFormat="1" ht="30.75" thickBot="1" x14ac:dyDescent="0.3">
      <c r="A169" s="215"/>
      <c r="B169" s="215"/>
      <c r="C169" s="224"/>
      <c r="D169" s="20" t="s">
        <v>41</v>
      </c>
      <c r="E169" s="20"/>
      <c r="F169" s="20"/>
      <c r="G169" s="32"/>
      <c r="H169" s="32"/>
      <c r="I169" s="32"/>
      <c r="J169" s="32"/>
      <c r="K169" s="32"/>
      <c r="L169" s="32"/>
      <c r="M169" s="20"/>
    </row>
    <row r="170" spans="1:13" s="30" customFormat="1" ht="15.75" customHeight="1" thickBot="1" x14ac:dyDescent="0.3">
      <c r="A170" s="216"/>
      <c r="B170" s="216"/>
      <c r="C170" s="225"/>
      <c r="D170" s="20" t="s">
        <v>42</v>
      </c>
      <c r="E170" s="20"/>
      <c r="F170" s="20"/>
      <c r="G170" s="32">
        <v>29776.12</v>
      </c>
      <c r="H170" s="32">
        <f>'приложение 10'!L93</f>
        <v>29776.12</v>
      </c>
      <c r="I170" s="32">
        <v>29776.12</v>
      </c>
      <c r="J170" s="32">
        <v>29776.12</v>
      </c>
      <c r="K170" s="32">
        <v>0</v>
      </c>
      <c r="L170" s="32">
        <v>0</v>
      </c>
      <c r="M170" s="20"/>
    </row>
    <row r="171" spans="1:13" s="30" customFormat="1" ht="15.75" thickBot="1" x14ac:dyDescent="0.3">
      <c r="A171" s="214" t="s">
        <v>131</v>
      </c>
      <c r="B171" s="214" t="s">
        <v>206</v>
      </c>
      <c r="C171" s="223" t="s">
        <v>207</v>
      </c>
      <c r="D171" s="20" t="s">
        <v>39</v>
      </c>
      <c r="E171" s="20"/>
      <c r="F171" s="20"/>
      <c r="G171" s="32">
        <f>G176</f>
        <v>235086.68</v>
      </c>
      <c r="H171" s="32">
        <f t="shared" ref="H171:L171" si="38">H176</f>
        <v>235086.68</v>
      </c>
      <c r="I171" s="32">
        <f t="shared" si="38"/>
        <v>235086.68</v>
      </c>
      <c r="J171" s="32">
        <f t="shared" si="38"/>
        <v>235086.68</v>
      </c>
      <c r="K171" s="32">
        <f t="shared" si="38"/>
        <v>0</v>
      </c>
      <c r="L171" s="32">
        <f t="shared" si="38"/>
        <v>0</v>
      </c>
      <c r="M171" s="20"/>
    </row>
    <row r="172" spans="1:13" s="30" customFormat="1" ht="15.75" thickBot="1" x14ac:dyDescent="0.3">
      <c r="A172" s="215"/>
      <c r="B172" s="215"/>
      <c r="C172" s="224"/>
      <c r="D172" s="20" t="s">
        <v>40</v>
      </c>
      <c r="E172" s="20"/>
      <c r="F172" s="20"/>
      <c r="G172" s="32"/>
      <c r="H172" s="32"/>
      <c r="I172" s="32"/>
      <c r="J172" s="32"/>
      <c r="K172" s="32"/>
      <c r="L172" s="32"/>
      <c r="M172" s="20"/>
    </row>
    <row r="173" spans="1:13" s="30" customFormat="1" ht="15.75" thickBot="1" x14ac:dyDescent="0.3">
      <c r="A173" s="215"/>
      <c r="B173" s="215"/>
      <c r="C173" s="224"/>
      <c r="D173" s="31" t="s">
        <v>52</v>
      </c>
      <c r="E173" s="20"/>
      <c r="F173" s="20"/>
      <c r="G173" s="32"/>
      <c r="H173" s="32"/>
      <c r="I173" s="32"/>
      <c r="J173" s="32"/>
      <c r="K173" s="32"/>
      <c r="L173" s="32"/>
      <c r="M173" s="20"/>
    </row>
    <row r="174" spans="1:13" s="30" customFormat="1" ht="15.75" thickBot="1" x14ac:dyDescent="0.3">
      <c r="A174" s="215"/>
      <c r="B174" s="215"/>
      <c r="C174" s="224"/>
      <c r="D174" s="31" t="s">
        <v>53</v>
      </c>
      <c r="E174" s="20"/>
      <c r="F174" s="20"/>
      <c r="G174" s="32"/>
      <c r="H174" s="32"/>
      <c r="I174" s="32"/>
      <c r="J174" s="32"/>
      <c r="K174" s="32"/>
      <c r="L174" s="32"/>
      <c r="M174" s="20"/>
    </row>
    <row r="175" spans="1:13" s="30" customFormat="1" ht="30.75" thickBot="1" x14ac:dyDescent="0.3">
      <c r="A175" s="215"/>
      <c r="B175" s="215"/>
      <c r="C175" s="224"/>
      <c r="D175" s="20" t="s">
        <v>41</v>
      </c>
      <c r="E175" s="20"/>
      <c r="F175" s="20"/>
      <c r="G175" s="32"/>
      <c r="H175" s="32"/>
      <c r="I175" s="32"/>
      <c r="J175" s="32"/>
      <c r="K175" s="32"/>
      <c r="L175" s="32"/>
      <c r="M175" s="20"/>
    </row>
    <row r="176" spans="1:13" s="30" customFormat="1" ht="20.25" customHeight="1" thickBot="1" x14ac:dyDescent="0.3">
      <c r="A176" s="216"/>
      <c r="B176" s="216"/>
      <c r="C176" s="225"/>
      <c r="D176" s="20" t="s">
        <v>42</v>
      </c>
      <c r="E176" s="20"/>
      <c r="F176" s="20"/>
      <c r="G176" s="32">
        <v>235086.68</v>
      </c>
      <c r="H176" s="32">
        <f>'приложение 10'!L96</f>
        <v>235086.68</v>
      </c>
      <c r="I176" s="32">
        <v>235086.68</v>
      </c>
      <c r="J176" s="32">
        <v>235086.68</v>
      </c>
      <c r="K176" s="32">
        <v>0</v>
      </c>
      <c r="L176" s="32">
        <v>0</v>
      </c>
      <c r="M176" s="20"/>
    </row>
    <row r="177" spans="1:13" s="30" customFormat="1" ht="15.75" thickBot="1" x14ac:dyDescent="0.3">
      <c r="A177" s="214" t="s">
        <v>131</v>
      </c>
      <c r="B177" s="214" t="s">
        <v>273</v>
      </c>
      <c r="C177" s="223" t="s">
        <v>266</v>
      </c>
      <c r="D177" s="20" t="s">
        <v>39</v>
      </c>
      <c r="E177" s="20"/>
      <c r="F177" s="20"/>
      <c r="G177" s="32">
        <f>G182</f>
        <v>8465979.6199999992</v>
      </c>
      <c r="H177" s="32">
        <f t="shared" ref="H177:L177" si="39">H182</f>
        <v>8465979.6199999992</v>
      </c>
      <c r="I177" s="32">
        <f t="shared" si="39"/>
        <v>8465979.6199999992</v>
      </c>
      <c r="J177" s="32">
        <f t="shared" si="39"/>
        <v>8465979.6199999992</v>
      </c>
      <c r="K177" s="32">
        <f t="shared" si="39"/>
        <v>0</v>
      </c>
      <c r="L177" s="32">
        <f t="shared" si="39"/>
        <v>0</v>
      </c>
      <c r="M177" s="20"/>
    </row>
    <row r="178" spans="1:13" s="30" customFormat="1" ht="15.75" thickBot="1" x14ac:dyDescent="0.3">
      <c r="A178" s="215"/>
      <c r="B178" s="215"/>
      <c r="C178" s="224"/>
      <c r="D178" s="20" t="s">
        <v>40</v>
      </c>
      <c r="E178" s="20"/>
      <c r="F178" s="20"/>
      <c r="G178" s="32"/>
      <c r="H178" s="32"/>
      <c r="I178" s="32"/>
      <c r="J178" s="32"/>
      <c r="K178" s="32"/>
      <c r="L178" s="32"/>
      <c r="M178" s="20"/>
    </row>
    <row r="179" spans="1:13" s="30" customFormat="1" ht="15.75" thickBot="1" x14ac:dyDescent="0.3">
      <c r="A179" s="215"/>
      <c r="B179" s="215"/>
      <c r="C179" s="224"/>
      <c r="D179" s="31" t="s">
        <v>52</v>
      </c>
      <c r="E179" s="20"/>
      <c r="F179" s="20"/>
      <c r="G179" s="32"/>
      <c r="H179" s="32"/>
      <c r="I179" s="32"/>
      <c r="J179" s="32"/>
      <c r="K179" s="32"/>
      <c r="L179" s="32"/>
      <c r="M179" s="20"/>
    </row>
    <row r="180" spans="1:13" s="30" customFormat="1" ht="15.75" thickBot="1" x14ac:dyDescent="0.3">
      <c r="A180" s="215"/>
      <c r="B180" s="215"/>
      <c r="C180" s="224"/>
      <c r="D180" s="31" t="s">
        <v>53</v>
      </c>
      <c r="E180" s="20"/>
      <c r="F180" s="20"/>
      <c r="G180" s="32"/>
      <c r="H180" s="32"/>
      <c r="I180" s="32"/>
      <c r="J180" s="32"/>
      <c r="K180" s="32"/>
      <c r="L180" s="32"/>
      <c r="M180" s="20"/>
    </row>
    <row r="181" spans="1:13" s="30" customFormat="1" ht="30.75" thickBot="1" x14ac:dyDescent="0.3">
      <c r="A181" s="215"/>
      <c r="B181" s="215"/>
      <c r="C181" s="224"/>
      <c r="D181" s="20" t="s">
        <v>41</v>
      </c>
      <c r="E181" s="20"/>
      <c r="F181" s="20"/>
      <c r="G181" s="32"/>
      <c r="H181" s="32"/>
      <c r="I181" s="32"/>
      <c r="J181" s="32"/>
      <c r="K181" s="32"/>
      <c r="L181" s="32"/>
      <c r="M181" s="20"/>
    </row>
    <row r="182" spans="1:13" s="30" customFormat="1" ht="20.25" customHeight="1" thickBot="1" x14ac:dyDescent="0.3">
      <c r="A182" s="216"/>
      <c r="B182" s="216"/>
      <c r="C182" s="225"/>
      <c r="D182" s="20" t="s">
        <v>42</v>
      </c>
      <c r="E182" s="20"/>
      <c r="F182" s="20"/>
      <c r="G182" s="32">
        <f>'приложение 10'!K99</f>
        <v>8465979.6199999992</v>
      </c>
      <c r="H182" s="32">
        <f>'приложение 10'!L99</f>
        <v>8465979.6199999992</v>
      </c>
      <c r="I182" s="32">
        <f>G182</f>
        <v>8465979.6199999992</v>
      </c>
      <c r="J182" s="32">
        <f>I182</f>
        <v>8465979.6199999992</v>
      </c>
      <c r="K182" s="32">
        <v>0</v>
      </c>
      <c r="L182" s="32">
        <v>0</v>
      </c>
      <c r="M182" s="20"/>
    </row>
    <row r="183" spans="1:13" s="30" customFormat="1" ht="15.75" thickBot="1" x14ac:dyDescent="0.3">
      <c r="A183" s="214" t="s">
        <v>131</v>
      </c>
      <c r="B183" s="214" t="s">
        <v>272</v>
      </c>
      <c r="C183" s="223" t="s">
        <v>149</v>
      </c>
      <c r="D183" s="20" t="s">
        <v>39</v>
      </c>
      <c r="E183" s="32">
        <f>E188</f>
        <v>120000</v>
      </c>
      <c r="F183" s="32">
        <f>F188</f>
        <v>120000</v>
      </c>
      <c r="G183" s="32">
        <f>G188</f>
        <v>3854</v>
      </c>
      <c r="H183" s="32">
        <f t="shared" ref="H183:L183" si="40">H188</f>
        <v>3854</v>
      </c>
      <c r="I183" s="32">
        <f t="shared" si="40"/>
        <v>3854</v>
      </c>
      <c r="J183" s="32">
        <f t="shared" si="40"/>
        <v>3854</v>
      </c>
      <c r="K183" s="32">
        <f t="shared" si="40"/>
        <v>0</v>
      </c>
      <c r="L183" s="32">
        <f t="shared" si="40"/>
        <v>0</v>
      </c>
      <c r="M183" s="20"/>
    </row>
    <row r="184" spans="1:13" s="30" customFormat="1" ht="15.75" thickBot="1" x14ac:dyDescent="0.3">
      <c r="A184" s="215"/>
      <c r="B184" s="215"/>
      <c r="C184" s="224"/>
      <c r="D184" s="20" t="s">
        <v>40</v>
      </c>
      <c r="E184" s="20"/>
      <c r="F184" s="20"/>
      <c r="G184" s="32"/>
      <c r="H184" s="32"/>
      <c r="I184" s="32"/>
      <c r="J184" s="32"/>
      <c r="K184" s="32"/>
      <c r="L184" s="32"/>
      <c r="M184" s="20"/>
    </row>
    <row r="185" spans="1:13" s="30" customFormat="1" ht="15.75" thickBot="1" x14ac:dyDescent="0.3">
      <c r="A185" s="215"/>
      <c r="B185" s="215"/>
      <c r="C185" s="224"/>
      <c r="D185" s="31" t="s">
        <v>52</v>
      </c>
      <c r="E185" s="20"/>
      <c r="F185" s="20"/>
      <c r="G185" s="32"/>
      <c r="H185" s="32"/>
      <c r="I185" s="32"/>
      <c r="J185" s="32"/>
      <c r="K185" s="32"/>
      <c r="L185" s="32"/>
      <c r="M185" s="20"/>
    </row>
    <row r="186" spans="1:13" s="30" customFormat="1" ht="15.75" thickBot="1" x14ac:dyDescent="0.3">
      <c r="A186" s="215"/>
      <c r="B186" s="215"/>
      <c r="C186" s="224"/>
      <c r="D186" s="31" t="s">
        <v>53</v>
      </c>
      <c r="E186" s="20"/>
      <c r="F186" s="20"/>
      <c r="G186" s="32"/>
      <c r="H186" s="32"/>
      <c r="I186" s="32"/>
      <c r="J186" s="32"/>
      <c r="K186" s="32"/>
      <c r="L186" s="32"/>
      <c r="M186" s="20"/>
    </row>
    <row r="187" spans="1:13" s="30" customFormat="1" ht="30.75" thickBot="1" x14ac:dyDescent="0.3">
      <c r="A187" s="215"/>
      <c r="B187" s="215"/>
      <c r="C187" s="224"/>
      <c r="D187" s="20" t="s">
        <v>41</v>
      </c>
      <c r="E187" s="20"/>
      <c r="F187" s="20"/>
      <c r="G187" s="32"/>
      <c r="H187" s="32"/>
      <c r="I187" s="32"/>
      <c r="J187" s="32"/>
      <c r="K187" s="32"/>
      <c r="L187" s="32"/>
      <c r="M187" s="20"/>
    </row>
    <row r="188" spans="1:13" s="30" customFormat="1" ht="112.5" customHeight="1" thickBot="1" x14ac:dyDescent="0.3">
      <c r="A188" s="216"/>
      <c r="B188" s="216"/>
      <c r="C188" s="225"/>
      <c r="D188" s="20" t="s">
        <v>42</v>
      </c>
      <c r="E188" s="32">
        <f>'приложение 10'!I102</f>
        <v>120000</v>
      </c>
      <c r="F188" s="32">
        <f>E188</f>
        <v>120000</v>
      </c>
      <c r="G188" s="32">
        <f>'приложение 10'!K102</f>
        <v>3854</v>
      </c>
      <c r="H188" s="32">
        <f>'приложение 10'!L102</f>
        <v>3854</v>
      </c>
      <c r="I188" s="32">
        <f>G188</f>
        <v>3854</v>
      </c>
      <c r="J188" s="32">
        <f>I188</f>
        <v>3854</v>
      </c>
      <c r="K188" s="32">
        <v>0</v>
      </c>
      <c r="L188" s="32">
        <v>0</v>
      </c>
      <c r="M188" s="20"/>
    </row>
    <row r="189" spans="1:13" s="30" customFormat="1" ht="15.75" thickBot="1" x14ac:dyDescent="0.3">
      <c r="A189" s="214" t="s">
        <v>131</v>
      </c>
      <c r="B189" s="214" t="s">
        <v>271</v>
      </c>
      <c r="C189" s="223" t="s">
        <v>148</v>
      </c>
      <c r="D189" s="20" t="s">
        <v>39</v>
      </c>
      <c r="E189" s="32">
        <f>E192</f>
        <v>626797.5</v>
      </c>
      <c r="F189" s="32">
        <f>F192</f>
        <v>626797.5</v>
      </c>
      <c r="G189" s="32">
        <f>G192</f>
        <v>346146</v>
      </c>
      <c r="H189" s="32">
        <f t="shared" ref="H189:J189" si="41">H192</f>
        <v>346146</v>
      </c>
      <c r="I189" s="32">
        <f t="shared" si="41"/>
        <v>346146</v>
      </c>
      <c r="J189" s="32">
        <f t="shared" si="41"/>
        <v>346146</v>
      </c>
      <c r="K189" s="32">
        <f t="shared" ref="K189:L189" si="42">K194</f>
        <v>0</v>
      </c>
      <c r="L189" s="32">
        <f t="shared" si="42"/>
        <v>0</v>
      </c>
      <c r="M189" s="20"/>
    </row>
    <row r="190" spans="1:13" s="30" customFormat="1" ht="15.75" thickBot="1" x14ac:dyDescent="0.3">
      <c r="A190" s="215"/>
      <c r="B190" s="215"/>
      <c r="C190" s="224"/>
      <c r="D190" s="20" t="s">
        <v>40</v>
      </c>
      <c r="E190" s="20"/>
      <c r="F190" s="20"/>
      <c r="G190" s="32"/>
      <c r="H190" s="32"/>
      <c r="I190" s="32"/>
      <c r="J190" s="32"/>
      <c r="K190" s="32"/>
      <c r="L190" s="32"/>
      <c r="M190" s="20"/>
    </row>
    <row r="191" spans="1:13" s="30" customFormat="1" ht="15.75" thickBot="1" x14ac:dyDescent="0.3">
      <c r="A191" s="215"/>
      <c r="B191" s="215"/>
      <c r="C191" s="224"/>
      <c r="D191" s="31" t="s">
        <v>52</v>
      </c>
      <c r="E191" s="20"/>
      <c r="F191" s="20"/>
      <c r="G191" s="32"/>
      <c r="H191" s="32"/>
      <c r="I191" s="32"/>
      <c r="J191" s="32"/>
      <c r="K191" s="32"/>
      <c r="L191" s="32"/>
      <c r="M191" s="20"/>
    </row>
    <row r="192" spans="1:13" s="30" customFormat="1" ht="15.75" thickBot="1" x14ac:dyDescent="0.3">
      <c r="A192" s="215"/>
      <c r="B192" s="215"/>
      <c r="C192" s="224"/>
      <c r="D192" s="31" t="s">
        <v>53</v>
      </c>
      <c r="E192" s="32">
        <f>'приложение 10'!I105</f>
        <v>626797.5</v>
      </c>
      <c r="F192" s="32">
        <f>E192</f>
        <v>626797.5</v>
      </c>
      <c r="G192" s="32">
        <f>'приложение 10'!K105</f>
        <v>346146</v>
      </c>
      <c r="H192" s="32">
        <f>'приложение 10'!L105</f>
        <v>346146</v>
      </c>
      <c r="I192" s="32">
        <f>G192</f>
        <v>346146</v>
      </c>
      <c r="J192" s="32">
        <f>I192</f>
        <v>346146</v>
      </c>
      <c r="K192" s="32"/>
      <c r="L192" s="32"/>
      <c r="M192" s="20"/>
    </row>
    <row r="193" spans="1:13" s="30" customFormat="1" ht="30.75" thickBot="1" x14ac:dyDescent="0.3">
      <c r="A193" s="215"/>
      <c r="B193" s="215"/>
      <c r="C193" s="224"/>
      <c r="D193" s="20" t="s">
        <v>41</v>
      </c>
      <c r="E193" s="20"/>
      <c r="F193" s="20"/>
      <c r="G193" s="32"/>
      <c r="H193" s="32"/>
      <c r="I193" s="32"/>
      <c r="J193" s="32"/>
      <c r="K193" s="32"/>
      <c r="L193" s="32"/>
      <c r="M193" s="20"/>
    </row>
    <row r="194" spans="1:13" s="30" customFormat="1" ht="60" customHeight="1" thickBot="1" x14ac:dyDescent="0.3">
      <c r="A194" s="216"/>
      <c r="B194" s="216"/>
      <c r="C194" s="225"/>
      <c r="D194" s="20" t="s">
        <v>42</v>
      </c>
      <c r="E194" s="20"/>
      <c r="F194" s="20"/>
      <c r="G194" s="32"/>
      <c r="H194" s="32"/>
      <c r="I194" s="32"/>
      <c r="J194" s="32"/>
      <c r="K194" s="32"/>
      <c r="L194" s="32"/>
      <c r="M194" s="20"/>
    </row>
    <row r="195" spans="1:13" s="30" customFormat="1" ht="15.75" thickBot="1" x14ac:dyDescent="0.3">
      <c r="A195" s="214" t="s">
        <v>131</v>
      </c>
      <c r="B195" s="214" t="s">
        <v>283</v>
      </c>
      <c r="C195" s="223" t="s">
        <v>284</v>
      </c>
      <c r="D195" s="20" t="s">
        <v>39</v>
      </c>
      <c r="E195" s="20"/>
      <c r="F195" s="20"/>
      <c r="G195" s="32">
        <f>G198</f>
        <v>310370</v>
      </c>
      <c r="H195" s="32">
        <f t="shared" ref="H195:J195" si="43">H198</f>
        <v>310370</v>
      </c>
      <c r="I195" s="32">
        <f t="shared" si="43"/>
        <v>310370</v>
      </c>
      <c r="J195" s="32">
        <f t="shared" si="43"/>
        <v>310370</v>
      </c>
      <c r="K195" s="32">
        <f t="shared" ref="K195:L195" si="44">K200</f>
        <v>0</v>
      </c>
      <c r="L195" s="32">
        <f t="shared" si="44"/>
        <v>0</v>
      </c>
      <c r="M195" s="20"/>
    </row>
    <row r="196" spans="1:13" s="30" customFormat="1" ht="15.75" thickBot="1" x14ac:dyDescent="0.3">
      <c r="A196" s="215"/>
      <c r="B196" s="215"/>
      <c r="C196" s="224"/>
      <c r="D196" s="20" t="s">
        <v>40</v>
      </c>
      <c r="E196" s="20"/>
      <c r="F196" s="20"/>
      <c r="G196" s="32"/>
      <c r="H196" s="32"/>
      <c r="I196" s="32"/>
      <c r="J196" s="32"/>
      <c r="K196" s="32"/>
      <c r="L196" s="32"/>
      <c r="M196" s="20"/>
    </row>
    <row r="197" spans="1:13" s="30" customFormat="1" ht="15.75" thickBot="1" x14ac:dyDescent="0.3">
      <c r="A197" s="215"/>
      <c r="B197" s="215"/>
      <c r="C197" s="224"/>
      <c r="D197" s="31" t="s">
        <v>52</v>
      </c>
      <c r="E197" s="20"/>
      <c r="F197" s="20"/>
      <c r="G197" s="32"/>
      <c r="H197" s="32"/>
      <c r="I197" s="32"/>
      <c r="J197" s="32"/>
      <c r="K197" s="32"/>
      <c r="L197" s="32"/>
      <c r="M197" s="20"/>
    </row>
    <row r="198" spans="1:13" s="30" customFormat="1" ht="15.75" thickBot="1" x14ac:dyDescent="0.3">
      <c r="A198" s="215"/>
      <c r="B198" s="215"/>
      <c r="C198" s="224"/>
      <c r="D198" s="31" t="s">
        <v>53</v>
      </c>
      <c r="E198" s="20"/>
      <c r="F198" s="20"/>
      <c r="G198" s="32">
        <v>310370</v>
      </c>
      <c r="H198" s="32">
        <v>310370</v>
      </c>
      <c r="I198" s="32">
        <f>G198</f>
        <v>310370</v>
      </c>
      <c r="J198" s="32">
        <f>I198</f>
        <v>310370</v>
      </c>
      <c r="K198" s="32">
        <v>0</v>
      </c>
      <c r="L198" s="32">
        <v>0</v>
      </c>
      <c r="M198" s="20"/>
    </row>
    <row r="199" spans="1:13" s="30" customFormat="1" ht="30.75" thickBot="1" x14ac:dyDescent="0.3">
      <c r="A199" s="215"/>
      <c r="B199" s="215"/>
      <c r="C199" s="224"/>
      <c r="D199" s="20" t="s">
        <v>41</v>
      </c>
      <c r="E199" s="20"/>
      <c r="F199" s="20"/>
      <c r="G199" s="32"/>
      <c r="H199" s="32"/>
      <c r="I199" s="32"/>
      <c r="J199" s="32"/>
      <c r="K199" s="32"/>
      <c r="L199" s="32"/>
      <c r="M199" s="20"/>
    </row>
    <row r="200" spans="1:13" s="30" customFormat="1" ht="60" customHeight="1" thickBot="1" x14ac:dyDescent="0.3">
      <c r="A200" s="216"/>
      <c r="B200" s="216"/>
      <c r="C200" s="225"/>
      <c r="D200" s="20" t="s">
        <v>42</v>
      </c>
      <c r="E200" s="20"/>
      <c r="F200" s="20"/>
      <c r="G200" s="32"/>
      <c r="H200" s="32"/>
      <c r="I200" s="32"/>
      <c r="J200" s="32"/>
      <c r="K200" s="32"/>
      <c r="L200" s="32"/>
      <c r="M200" s="20"/>
    </row>
    <row r="201" spans="1:13" s="30" customFormat="1" ht="15.75" thickBot="1" x14ac:dyDescent="0.3">
      <c r="A201" s="214" t="s">
        <v>131</v>
      </c>
      <c r="B201" s="214" t="s">
        <v>111</v>
      </c>
      <c r="C201" s="223" t="s">
        <v>112</v>
      </c>
      <c r="D201" s="20" t="s">
        <v>39</v>
      </c>
      <c r="E201" s="32">
        <f>E206</f>
        <v>166553.9</v>
      </c>
      <c r="F201" s="32">
        <f>F206</f>
        <v>166553.9</v>
      </c>
      <c r="G201" s="32">
        <f>G206</f>
        <v>112630</v>
      </c>
      <c r="H201" s="32">
        <f t="shared" ref="H201:L201" si="45">H206</f>
        <v>112287</v>
      </c>
      <c r="I201" s="32">
        <f t="shared" si="45"/>
        <v>112630</v>
      </c>
      <c r="J201" s="32">
        <f t="shared" si="45"/>
        <v>112287</v>
      </c>
      <c r="K201" s="32">
        <f t="shared" si="45"/>
        <v>68130</v>
      </c>
      <c r="L201" s="32">
        <f t="shared" si="45"/>
        <v>68130</v>
      </c>
      <c r="M201" s="20"/>
    </row>
    <row r="202" spans="1:13" s="30" customFormat="1" ht="15.75" thickBot="1" x14ac:dyDescent="0.3">
      <c r="A202" s="215"/>
      <c r="B202" s="215"/>
      <c r="C202" s="224"/>
      <c r="D202" s="20" t="s">
        <v>40</v>
      </c>
      <c r="E202" s="20"/>
      <c r="F202" s="20"/>
      <c r="G202" s="32"/>
      <c r="H202" s="32"/>
      <c r="I202" s="32"/>
      <c r="J202" s="32"/>
      <c r="K202" s="32"/>
      <c r="L202" s="32"/>
      <c r="M202" s="20"/>
    </row>
    <row r="203" spans="1:13" s="30" customFormat="1" ht="15.75" thickBot="1" x14ac:dyDescent="0.3">
      <c r="A203" s="215"/>
      <c r="B203" s="215"/>
      <c r="C203" s="224"/>
      <c r="D203" s="31" t="s">
        <v>52</v>
      </c>
      <c r="E203" s="20"/>
      <c r="F203" s="20"/>
      <c r="G203" s="32"/>
      <c r="H203" s="32"/>
      <c r="I203" s="32"/>
      <c r="J203" s="32"/>
      <c r="K203" s="32"/>
      <c r="L203" s="32"/>
      <c r="M203" s="20"/>
    </row>
    <row r="204" spans="1:13" s="30" customFormat="1" ht="15.75" thickBot="1" x14ac:dyDescent="0.3">
      <c r="A204" s="215"/>
      <c r="B204" s="215"/>
      <c r="C204" s="224"/>
      <c r="D204" s="31" t="s">
        <v>53</v>
      </c>
      <c r="E204" s="20"/>
      <c r="F204" s="20"/>
      <c r="G204" s="32"/>
      <c r="H204" s="32"/>
      <c r="I204" s="32"/>
      <c r="J204" s="32"/>
      <c r="K204" s="32"/>
      <c r="L204" s="32"/>
      <c r="M204" s="20"/>
    </row>
    <row r="205" spans="1:13" s="30" customFormat="1" ht="30.75" thickBot="1" x14ac:dyDescent="0.3">
      <c r="A205" s="215"/>
      <c r="B205" s="215"/>
      <c r="C205" s="224"/>
      <c r="D205" s="20" t="s">
        <v>41</v>
      </c>
      <c r="E205" s="20"/>
      <c r="F205" s="20"/>
      <c r="G205" s="32"/>
      <c r="H205" s="32"/>
      <c r="I205" s="32"/>
      <c r="J205" s="32"/>
      <c r="K205" s="32"/>
      <c r="L205" s="32"/>
      <c r="M205" s="20"/>
    </row>
    <row r="206" spans="1:13" s="30" customFormat="1" ht="33" customHeight="1" thickBot="1" x14ac:dyDescent="0.3">
      <c r="A206" s="216"/>
      <c r="B206" s="216"/>
      <c r="C206" s="225"/>
      <c r="D206" s="20" t="s">
        <v>42</v>
      </c>
      <c r="E206" s="32">
        <f>'приложение 10'!I111</f>
        <v>166553.9</v>
      </c>
      <c r="F206" s="32">
        <f>'приложение 10'!J111</f>
        <v>166553.9</v>
      </c>
      <c r="G206" s="32">
        <f>'приложение 10'!K111</f>
        <v>112630</v>
      </c>
      <c r="H206" s="32">
        <v>112287</v>
      </c>
      <c r="I206" s="32">
        <f>G206</f>
        <v>112630</v>
      </c>
      <c r="J206" s="32">
        <f>H206</f>
        <v>112287</v>
      </c>
      <c r="K206" s="32">
        <v>68130</v>
      </c>
      <c r="L206" s="32">
        <v>68130</v>
      </c>
      <c r="M206" s="20"/>
    </row>
    <row r="207" spans="1:13" s="30" customFormat="1" ht="15.75" thickBot="1" x14ac:dyDescent="0.3">
      <c r="A207" s="214" t="s">
        <v>131</v>
      </c>
      <c r="B207" s="214" t="s">
        <v>113</v>
      </c>
      <c r="C207" s="223" t="s">
        <v>114</v>
      </c>
      <c r="D207" s="20" t="s">
        <v>39</v>
      </c>
      <c r="E207" s="32">
        <f>E212</f>
        <v>120947.28</v>
      </c>
      <c r="F207" s="32">
        <f>F212</f>
        <v>120947.28</v>
      </c>
      <c r="G207" s="32">
        <f>G212</f>
        <v>111175</v>
      </c>
      <c r="H207" s="32">
        <f t="shared" ref="H207:L207" si="46">H212</f>
        <v>111175</v>
      </c>
      <c r="I207" s="32">
        <f t="shared" si="46"/>
        <v>111175</v>
      </c>
      <c r="J207" s="32">
        <f t="shared" si="46"/>
        <v>111175</v>
      </c>
      <c r="K207" s="32">
        <f t="shared" si="46"/>
        <v>93285</v>
      </c>
      <c r="L207" s="32">
        <f t="shared" si="46"/>
        <v>93285</v>
      </c>
      <c r="M207" s="20"/>
    </row>
    <row r="208" spans="1:13" s="30" customFormat="1" ht="15.75" thickBot="1" x14ac:dyDescent="0.3">
      <c r="A208" s="215"/>
      <c r="B208" s="215"/>
      <c r="C208" s="224"/>
      <c r="D208" s="20" t="s">
        <v>40</v>
      </c>
      <c r="E208" s="20"/>
      <c r="F208" s="20"/>
      <c r="G208" s="32"/>
      <c r="H208" s="32"/>
      <c r="I208" s="32"/>
      <c r="J208" s="32"/>
      <c r="K208" s="32"/>
      <c r="L208" s="32"/>
      <c r="M208" s="20"/>
    </row>
    <row r="209" spans="1:13" s="30" customFormat="1" ht="15.75" thickBot="1" x14ac:dyDescent="0.3">
      <c r="A209" s="215"/>
      <c r="B209" s="215"/>
      <c r="C209" s="224"/>
      <c r="D209" s="31" t="s">
        <v>52</v>
      </c>
      <c r="E209" s="20"/>
      <c r="F209" s="20"/>
      <c r="G209" s="32"/>
      <c r="H209" s="32"/>
      <c r="I209" s="32"/>
      <c r="J209" s="32"/>
      <c r="K209" s="32"/>
      <c r="L209" s="32"/>
      <c r="M209" s="20"/>
    </row>
    <row r="210" spans="1:13" s="30" customFormat="1" ht="15.75" thickBot="1" x14ac:dyDescent="0.3">
      <c r="A210" s="215"/>
      <c r="B210" s="215"/>
      <c r="C210" s="224"/>
      <c r="D210" s="31" t="s">
        <v>53</v>
      </c>
      <c r="E210" s="20"/>
      <c r="F210" s="20"/>
      <c r="G210" s="32"/>
      <c r="H210" s="32"/>
      <c r="I210" s="32"/>
      <c r="J210" s="32"/>
      <c r="K210" s="32"/>
      <c r="L210" s="32"/>
      <c r="M210" s="20"/>
    </row>
    <row r="211" spans="1:13" s="30" customFormat="1" ht="30.75" thickBot="1" x14ac:dyDescent="0.3">
      <c r="A211" s="215"/>
      <c r="B211" s="215"/>
      <c r="C211" s="224"/>
      <c r="D211" s="20" t="s">
        <v>41</v>
      </c>
      <c r="E211" s="20"/>
      <c r="F211" s="20"/>
      <c r="G211" s="32"/>
      <c r="H211" s="32"/>
      <c r="I211" s="32"/>
      <c r="J211" s="32"/>
      <c r="K211" s="32"/>
      <c r="L211" s="32"/>
      <c r="M211" s="20"/>
    </row>
    <row r="212" spans="1:13" s="30" customFormat="1" ht="27" customHeight="1" thickBot="1" x14ac:dyDescent="0.3">
      <c r="A212" s="216"/>
      <c r="B212" s="216"/>
      <c r="C212" s="225"/>
      <c r="D212" s="20" t="s">
        <v>42</v>
      </c>
      <c r="E212" s="32">
        <f>'приложение 10'!I112</f>
        <v>120947.28</v>
      </c>
      <c r="F212" s="32">
        <f>E212</f>
        <v>120947.28</v>
      </c>
      <c r="G212" s="32">
        <v>111175</v>
      </c>
      <c r="H212" s="32">
        <f>G212</f>
        <v>111175</v>
      </c>
      <c r="I212" s="32">
        <f>G212</f>
        <v>111175</v>
      </c>
      <c r="J212" s="32">
        <f>I212</f>
        <v>111175</v>
      </c>
      <c r="K212" s="32">
        <v>93285</v>
      </c>
      <c r="L212" s="32">
        <v>93285</v>
      </c>
      <c r="M212" s="20"/>
    </row>
    <row r="213" spans="1:13" s="30" customFormat="1" ht="15.75" thickBot="1" x14ac:dyDescent="0.3">
      <c r="A213" s="214" t="s">
        <v>131</v>
      </c>
      <c r="B213" s="214" t="s">
        <v>115</v>
      </c>
      <c r="C213" s="223" t="s">
        <v>205</v>
      </c>
      <c r="D213" s="20" t="s">
        <v>39</v>
      </c>
      <c r="E213" s="32">
        <f>E218</f>
        <v>289990</v>
      </c>
      <c r="F213" s="32">
        <f>F218</f>
        <v>289990</v>
      </c>
      <c r="G213" s="32">
        <f>G218</f>
        <v>343285</v>
      </c>
      <c r="H213" s="32">
        <f t="shared" ref="H213:L213" si="47">H218</f>
        <v>343285</v>
      </c>
      <c r="I213" s="32">
        <f t="shared" si="47"/>
        <v>343285</v>
      </c>
      <c r="J213" s="32">
        <f t="shared" si="47"/>
        <v>343285</v>
      </c>
      <c r="K213" s="32">
        <f t="shared" si="47"/>
        <v>300685</v>
      </c>
      <c r="L213" s="32">
        <f t="shared" si="47"/>
        <v>300685</v>
      </c>
      <c r="M213" s="20"/>
    </row>
    <row r="214" spans="1:13" s="30" customFormat="1" ht="15.75" thickBot="1" x14ac:dyDescent="0.3">
      <c r="A214" s="215"/>
      <c r="B214" s="215"/>
      <c r="C214" s="224"/>
      <c r="D214" s="20" t="s">
        <v>40</v>
      </c>
      <c r="E214" s="20"/>
      <c r="F214" s="20"/>
      <c r="G214" s="32"/>
      <c r="H214" s="32"/>
      <c r="I214" s="32"/>
      <c r="J214" s="32"/>
      <c r="K214" s="32"/>
      <c r="L214" s="32"/>
      <c r="M214" s="20"/>
    </row>
    <row r="215" spans="1:13" s="30" customFormat="1" ht="15.75" thickBot="1" x14ac:dyDescent="0.3">
      <c r="A215" s="215"/>
      <c r="B215" s="215"/>
      <c r="C215" s="224"/>
      <c r="D215" s="31" t="s">
        <v>52</v>
      </c>
      <c r="E215" s="20"/>
      <c r="F215" s="20"/>
      <c r="G215" s="32"/>
      <c r="H215" s="32"/>
      <c r="I215" s="32"/>
      <c r="J215" s="32"/>
      <c r="K215" s="32"/>
      <c r="L215" s="32"/>
      <c r="M215" s="20"/>
    </row>
    <row r="216" spans="1:13" s="30" customFormat="1" ht="15.75" thickBot="1" x14ac:dyDescent="0.3">
      <c r="A216" s="215"/>
      <c r="B216" s="215"/>
      <c r="C216" s="224"/>
      <c r="D216" s="31" t="s">
        <v>53</v>
      </c>
      <c r="E216" s="20"/>
      <c r="F216" s="20"/>
      <c r="G216" s="32"/>
      <c r="H216" s="32"/>
      <c r="I216" s="32"/>
      <c r="J216" s="32"/>
      <c r="K216" s="32"/>
      <c r="L216" s="32"/>
      <c r="M216" s="20"/>
    </row>
    <row r="217" spans="1:13" s="30" customFormat="1" ht="30.75" thickBot="1" x14ac:dyDescent="0.3">
      <c r="A217" s="215"/>
      <c r="B217" s="215"/>
      <c r="C217" s="224"/>
      <c r="D217" s="20" t="s">
        <v>41</v>
      </c>
      <c r="E217" s="20"/>
      <c r="F217" s="20"/>
      <c r="G217" s="32"/>
      <c r="H217" s="32"/>
      <c r="I217" s="32"/>
      <c r="J217" s="32"/>
      <c r="K217" s="32"/>
      <c r="L217" s="32"/>
      <c r="M217" s="20"/>
    </row>
    <row r="218" spans="1:13" s="30" customFormat="1" ht="57.75" customHeight="1" thickBot="1" x14ac:dyDescent="0.3">
      <c r="A218" s="216"/>
      <c r="B218" s="216"/>
      <c r="C218" s="225"/>
      <c r="D218" s="20" t="s">
        <v>42</v>
      </c>
      <c r="E218" s="32">
        <f>'приложение 10'!I117</f>
        <v>289990</v>
      </c>
      <c r="F218" s="32">
        <f>E218</f>
        <v>289990</v>
      </c>
      <c r="G218" s="32">
        <f>'приложение 10'!K117</f>
        <v>343285</v>
      </c>
      <c r="H218" s="32">
        <f>G218</f>
        <v>343285</v>
      </c>
      <c r="I218" s="32">
        <f>G218</f>
        <v>343285</v>
      </c>
      <c r="J218" s="32">
        <f>I218</f>
        <v>343285</v>
      </c>
      <c r="K218" s="32">
        <v>300685</v>
      </c>
      <c r="L218" s="32">
        <v>300685</v>
      </c>
      <c r="M218" s="20"/>
    </row>
    <row r="219" spans="1:13" s="30" customFormat="1" ht="15.75" thickBot="1" x14ac:dyDescent="0.3">
      <c r="A219" s="214" t="s">
        <v>131</v>
      </c>
      <c r="B219" s="214" t="s">
        <v>151</v>
      </c>
      <c r="C219" s="223" t="s">
        <v>204</v>
      </c>
      <c r="D219" s="20" t="s">
        <v>39</v>
      </c>
      <c r="E219" s="32">
        <f>E224</f>
        <v>21280</v>
      </c>
      <c r="F219" s="32">
        <f>F224</f>
        <v>21280</v>
      </c>
      <c r="G219" s="32">
        <f>G224</f>
        <v>56625</v>
      </c>
      <c r="H219" s="32">
        <f t="shared" ref="H219:L219" si="48">H224</f>
        <v>56625</v>
      </c>
      <c r="I219" s="32">
        <f t="shared" si="48"/>
        <v>56625</v>
      </c>
      <c r="J219" s="32">
        <f t="shared" si="48"/>
        <v>56625</v>
      </c>
      <c r="K219" s="32">
        <f t="shared" si="48"/>
        <v>57480</v>
      </c>
      <c r="L219" s="32">
        <f t="shared" si="48"/>
        <v>57480</v>
      </c>
      <c r="M219" s="20"/>
    </row>
    <row r="220" spans="1:13" s="30" customFormat="1" ht="15.75" thickBot="1" x14ac:dyDescent="0.3">
      <c r="A220" s="215"/>
      <c r="B220" s="215"/>
      <c r="C220" s="224"/>
      <c r="D220" s="20" t="s">
        <v>40</v>
      </c>
      <c r="E220" s="20"/>
      <c r="F220" s="20"/>
      <c r="G220" s="32"/>
      <c r="H220" s="32"/>
      <c r="I220" s="32"/>
      <c r="J220" s="32"/>
      <c r="K220" s="32"/>
      <c r="L220" s="32"/>
      <c r="M220" s="20"/>
    </row>
    <row r="221" spans="1:13" s="30" customFormat="1" ht="15.75" thickBot="1" x14ac:dyDescent="0.3">
      <c r="A221" s="215"/>
      <c r="B221" s="215"/>
      <c r="C221" s="224"/>
      <c r="D221" s="31" t="s">
        <v>52</v>
      </c>
      <c r="E221" s="20"/>
      <c r="F221" s="20"/>
      <c r="G221" s="32"/>
      <c r="H221" s="32"/>
      <c r="I221" s="32"/>
      <c r="J221" s="32"/>
      <c r="K221" s="32"/>
      <c r="L221" s="32"/>
      <c r="M221" s="20"/>
    </row>
    <row r="222" spans="1:13" s="30" customFormat="1" ht="15.75" thickBot="1" x14ac:dyDescent="0.3">
      <c r="A222" s="215"/>
      <c r="B222" s="215"/>
      <c r="C222" s="224"/>
      <c r="D222" s="31" t="s">
        <v>53</v>
      </c>
      <c r="E222" s="20"/>
      <c r="F222" s="20"/>
      <c r="G222" s="32"/>
      <c r="H222" s="32"/>
      <c r="I222" s="32"/>
      <c r="J222" s="32"/>
      <c r="K222" s="32"/>
      <c r="L222" s="32"/>
      <c r="M222" s="20"/>
    </row>
    <row r="223" spans="1:13" s="30" customFormat="1" ht="30.75" thickBot="1" x14ac:dyDescent="0.3">
      <c r="A223" s="215"/>
      <c r="B223" s="215"/>
      <c r="C223" s="224"/>
      <c r="D223" s="20" t="s">
        <v>41</v>
      </c>
      <c r="E223" s="20"/>
      <c r="F223" s="20"/>
      <c r="G223" s="32"/>
      <c r="H223" s="32"/>
      <c r="I223" s="32"/>
      <c r="J223" s="32"/>
      <c r="K223" s="32"/>
      <c r="L223" s="32"/>
      <c r="M223" s="20"/>
    </row>
    <row r="224" spans="1:13" s="30" customFormat="1" ht="72.75" customHeight="1" thickBot="1" x14ac:dyDescent="0.3">
      <c r="A224" s="216"/>
      <c r="B224" s="216"/>
      <c r="C224" s="225"/>
      <c r="D224" s="20" t="s">
        <v>42</v>
      </c>
      <c r="E224" s="32">
        <f>'приложение 10'!I120</f>
        <v>21280</v>
      </c>
      <c r="F224" s="32">
        <f>E224</f>
        <v>21280</v>
      </c>
      <c r="G224" s="32">
        <v>56625</v>
      </c>
      <c r="H224" s="32">
        <f>G224</f>
        <v>56625</v>
      </c>
      <c r="I224" s="32">
        <f>G224</f>
        <v>56625</v>
      </c>
      <c r="J224" s="32">
        <f>I224</f>
        <v>56625</v>
      </c>
      <c r="K224" s="32">
        <v>57480</v>
      </c>
      <c r="L224" s="32">
        <v>57480</v>
      </c>
      <c r="M224" s="20"/>
    </row>
    <row r="225" spans="1:13" s="30" customFormat="1" ht="15.75" thickBot="1" x14ac:dyDescent="0.3">
      <c r="A225" s="214" t="s">
        <v>131</v>
      </c>
      <c r="B225" s="214" t="s">
        <v>152</v>
      </c>
      <c r="C225" s="223" t="s">
        <v>118</v>
      </c>
      <c r="D225" s="20" t="s">
        <v>39</v>
      </c>
      <c r="E225" s="32">
        <f>E228</f>
        <v>212800</v>
      </c>
      <c r="F225" s="32">
        <f>F228</f>
        <v>212800</v>
      </c>
      <c r="G225" s="32">
        <f>G228</f>
        <v>287400</v>
      </c>
      <c r="H225" s="32">
        <f t="shared" ref="H225:L225" si="49">H228</f>
        <v>266040</v>
      </c>
      <c r="I225" s="32">
        <f t="shared" si="49"/>
        <v>287400</v>
      </c>
      <c r="J225" s="32">
        <f t="shared" si="49"/>
        <v>266040</v>
      </c>
      <c r="K225" s="32">
        <f t="shared" si="49"/>
        <v>287400</v>
      </c>
      <c r="L225" s="32">
        <f t="shared" si="49"/>
        <v>287400</v>
      </c>
      <c r="M225" s="20"/>
    </row>
    <row r="226" spans="1:13" s="30" customFormat="1" ht="15.75" thickBot="1" x14ac:dyDescent="0.3">
      <c r="A226" s="215"/>
      <c r="B226" s="215"/>
      <c r="C226" s="224"/>
      <c r="D226" s="20" t="s">
        <v>40</v>
      </c>
      <c r="E226" s="20"/>
      <c r="F226" s="20"/>
      <c r="G226" s="32"/>
      <c r="H226" s="32"/>
      <c r="I226" s="32"/>
      <c r="J226" s="32"/>
      <c r="K226" s="32"/>
      <c r="L226" s="32"/>
      <c r="M226" s="20"/>
    </row>
    <row r="227" spans="1:13" s="30" customFormat="1" ht="15.75" thickBot="1" x14ac:dyDescent="0.3">
      <c r="A227" s="215"/>
      <c r="B227" s="215"/>
      <c r="C227" s="224"/>
      <c r="D227" s="31" t="s">
        <v>52</v>
      </c>
      <c r="E227" s="20"/>
      <c r="F227" s="20"/>
      <c r="G227" s="32"/>
      <c r="H227" s="32"/>
      <c r="I227" s="32"/>
      <c r="J227" s="32"/>
      <c r="K227" s="32"/>
      <c r="L227" s="32"/>
      <c r="M227" s="20"/>
    </row>
    <row r="228" spans="1:13" s="30" customFormat="1" ht="15.75" thickBot="1" x14ac:dyDescent="0.3">
      <c r="A228" s="215"/>
      <c r="B228" s="215"/>
      <c r="C228" s="224"/>
      <c r="D228" s="31" t="s">
        <v>53</v>
      </c>
      <c r="E228" s="32">
        <f>'приложение 10'!I121</f>
        <v>212800</v>
      </c>
      <c r="F228" s="32">
        <f>E228</f>
        <v>212800</v>
      </c>
      <c r="G228" s="32">
        <v>287400</v>
      </c>
      <c r="H228" s="32">
        <v>266040</v>
      </c>
      <c r="I228" s="32">
        <v>287400</v>
      </c>
      <c r="J228" s="32">
        <f>H228</f>
        <v>266040</v>
      </c>
      <c r="K228" s="32">
        <v>287400</v>
      </c>
      <c r="L228" s="32">
        <v>287400</v>
      </c>
      <c r="M228" s="20"/>
    </row>
    <row r="229" spans="1:13" s="30" customFormat="1" ht="30.75" thickBot="1" x14ac:dyDescent="0.3">
      <c r="A229" s="215"/>
      <c r="B229" s="215"/>
      <c r="C229" s="224"/>
      <c r="D229" s="20" t="s">
        <v>41</v>
      </c>
      <c r="E229" s="20"/>
      <c r="F229" s="20"/>
      <c r="G229" s="32"/>
      <c r="H229" s="32"/>
      <c r="I229" s="32"/>
      <c r="J229" s="32"/>
      <c r="K229" s="32"/>
      <c r="L229" s="32"/>
      <c r="M229" s="20"/>
    </row>
    <row r="230" spans="1:13" s="30" customFormat="1" ht="59.25" customHeight="1" thickBot="1" x14ac:dyDescent="0.3">
      <c r="A230" s="216"/>
      <c r="B230" s="216"/>
      <c r="C230" s="225"/>
      <c r="D230" s="20" t="s">
        <v>42</v>
      </c>
      <c r="E230" s="20"/>
      <c r="F230" s="20"/>
      <c r="G230" s="32"/>
      <c r="H230" s="32"/>
      <c r="I230" s="32"/>
      <c r="J230" s="32"/>
      <c r="K230" s="32"/>
      <c r="L230" s="32"/>
      <c r="M230" s="20"/>
    </row>
    <row r="231" spans="1:13" s="30" customFormat="1" ht="15.75" thickBot="1" x14ac:dyDescent="0.3">
      <c r="A231" s="214" t="s">
        <v>131</v>
      </c>
      <c r="B231" s="214" t="s">
        <v>153</v>
      </c>
      <c r="C231" s="223" t="s">
        <v>203</v>
      </c>
      <c r="D231" s="20" t="s">
        <v>39</v>
      </c>
      <c r="E231" s="32">
        <f>E236</f>
        <v>8510460.3699999992</v>
      </c>
      <c r="F231" s="32">
        <f>F236</f>
        <v>8450574.9499999993</v>
      </c>
      <c r="G231" s="32">
        <f>G236</f>
        <v>8374656.5999999996</v>
      </c>
      <c r="H231" s="32">
        <f t="shared" ref="H231:L231" si="50">H236</f>
        <v>8008072.6399999997</v>
      </c>
      <c r="I231" s="32">
        <f t="shared" si="50"/>
        <v>8374656.5999999996</v>
      </c>
      <c r="J231" s="32">
        <f t="shared" si="50"/>
        <v>8008072.6399999997</v>
      </c>
      <c r="K231" s="32">
        <f t="shared" si="50"/>
        <v>9831698.7799999993</v>
      </c>
      <c r="L231" s="32">
        <f t="shared" si="50"/>
        <v>9831698.7799999993</v>
      </c>
      <c r="M231" s="20"/>
    </row>
    <row r="232" spans="1:13" s="30" customFormat="1" ht="15.75" thickBot="1" x14ac:dyDescent="0.3">
      <c r="A232" s="215"/>
      <c r="B232" s="215"/>
      <c r="C232" s="224"/>
      <c r="D232" s="20" t="s">
        <v>40</v>
      </c>
      <c r="E232" s="20"/>
      <c r="F232" s="20"/>
      <c r="G232" s="32"/>
      <c r="H232" s="32"/>
      <c r="I232" s="32"/>
      <c r="J232" s="32"/>
      <c r="K232" s="32"/>
      <c r="L232" s="32"/>
      <c r="M232" s="20"/>
    </row>
    <row r="233" spans="1:13" s="30" customFormat="1" ht="15.75" thickBot="1" x14ac:dyDescent="0.3">
      <c r="A233" s="215"/>
      <c r="B233" s="215"/>
      <c r="C233" s="224"/>
      <c r="D233" s="31" t="s">
        <v>52</v>
      </c>
      <c r="E233" s="20"/>
      <c r="F233" s="20"/>
      <c r="G233" s="32"/>
      <c r="H233" s="32"/>
      <c r="I233" s="32"/>
      <c r="J233" s="32"/>
      <c r="K233" s="32"/>
      <c r="L233" s="32"/>
      <c r="M233" s="20"/>
    </row>
    <row r="234" spans="1:13" s="30" customFormat="1" ht="15.75" thickBot="1" x14ac:dyDescent="0.3">
      <c r="A234" s="215"/>
      <c r="B234" s="215"/>
      <c r="C234" s="224"/>
      <c r="D234" s="31" t="s">
        <v>53</v>
      </c>
      <c r="E234" s="20"/>
      <c r="F234" s="20"/>
      <c r="G234" s="32"/>
      <c r="H234" s="32"/>
      <c r="I234" s="32"/>
      <c r="J234" s="32"/>
      <c r="K234" s="32"/>
      <c r="L234" s="32"/>
      <c r="M234" s="20"/>
    </row>
    <row r="235" spans="1:13" s="30" customFormat="1" ht="30.75" thickBot="1" x14ac:dyDescent="0.3">
      <c r="A235" s="215"/>
      <c r="B235" s="215"/>
      <c r="C235" s="224"/>
      <c r="D235" s="20" t="s">
        <v>41</v>
      </c>
      <c r="E235" s="20"/>
      <c r="F235" s="20"/>
      <c r="G235" s="32"/>
      <c r="H235" s="32"/>
      <c r="I235" s="32"/>
      <c r="J235" s="32"/>
      <c r="K235" s="32"/>
      <c r="L235" s="32"/>
      <c r="M235" s="20"/>
    </row>
    <row r="236" spans="1:13" s="30" customFormat="1" ht="67.150000000000006" customHeight="1" thickBot="1" x14ac:dyDescent="0.3">
      <c r="A236" s="216"/>
      <c r="B236" s="216"/>
      <c r="C236" s="225"/>
      <c r="D236" s="20" t="s">
        <v>42</v>
      </c>
      <c r="E236" s="32">
        <f>'приложение 10'!I126</f>
        <v>8510460.3699999992</v>
      </c>
      <c r="F236" s="32">
        <f>'приложение 10'!J126</f>
        <v>8450574.9499999993</v>
      </c>
      <c r="G236" s="162">
        <v>8374656.5999999996</v>
      </c>
      <c r="H236" s="162">
        <v>8008072.6399999997</v>
      </c>
      <c r="I236" s="163">
        <f>G236</f>
        <v>8374656.5999999996</v>
      </c>
      <c r="J236" s="164">
        <f>H236</f>
        <v>8008072.6399999997</v>
      </c>
      <c r="K236" s="162">
        <v>9831698.7799999993</v>
      </c>
      <c r="L236" s="162">
        <v>9831698.7799999993</v>
      </c>
      <c r="M236" s="20"/>
    </row>
    <row r="237" spans="1:13" s="30" customFormat="1" ht="15.75" thickBot="1" x14ac:dyDescent="0.3">
      <c r="A237" s="214" t="s">
        <v>131</v>
      </c>
      <c r="B237" s="214" t="s">
        <v>154</v>
      </c>
      <c r="C237" s="223" t="s">
        <v>202</v>
      </c>
      <c r="D237" s="20" t="s">
        <v>39</v>
      </c>
      <c r="E237" s="20"/>
      <c r="F237" s="20"/>
      <c r="G237" s="32">
        <f>G240</f>
        <v>198300</v>
      </c>
      <c r="H237" s="32">
        <f t="shared" ref="H237:L237" si="51">H240</f>
        <v>198300</v>
      </c>
      <c r="I237" s="32">
        <f t="shared" si="51"/>
        <v>198300</v>
      </c>
      <c r="J237" s="32">
        <f t="shared" si="51"/>
        <v>198300</v>
      </c>
      <c r="K237" s="32">
        <f t="shared" si="51"/>
        <v>0</v>
      </c>
      <c r="L237" s="32">
        <f t="shared" si="51"/>
        <v>0</v>
      </c>
      <c r="M237" s="20"/>
    </row>
    <row r="238" spans="1:13" s="30" customFormat="1" ht="15.75" thickBot="1" x14ac:dyDescent="0.3">
      <c r="A238" s="215"/>
      <c r="B238" s="215"/>
      <c r="C238" s="224"/>
      <c r="D238" s="20" t="s">
        <v>40</v>
      </c>
      <c r="E238" s="20"/>
      <c r="F238" s="20"/>
      <c r="G238" s="32"/>
      <c r="H238" s="32"/>
      <c r="I238" s="32"/>
      <c r="J238" s="32"/>
      <c r="K238" s="32"/>
      <c r="L238" s="32"/>
      <c r="M238" s="20"/>
    </row>
    <row r="239" spans="1:13" s="30" customFormat="1" ht="15.75" thickBot="1" x14ac:dyDescent="0.3">
      <c r="A239" s="215"/>
      <c r="B239" s="215"/>
      <c r="C239" s="224"/>
      <c r="D239" s="31" t="s">
        <v>52</v>
      </c>
      <c r="E239" s="20"/>
      <c r="F239" s="20"/>
      <c r="G239" s="32"/>
      <c r="H239" s="32"/>
      <c r="I239" s="32"/>
      <c r="J239" s="32"/>
      <c r="K239" s="32"/>
      <c r="L239" s="32"/>
      <c r="M239" s="20"/>
    </row>
    <row r="240" spans="1:13" s="30" customFormat="1" ht="15.75" thickBot="1" x14ac:dyDescent="0.3">
      <c r="A240" s="215"/>
      <c r="B240" s="215"/>
      <c r="C240" s="224"/>
      <c r="D240" s="31" t="s">
        <v>53</v>
      </c>
      <c r="E240" s="20"/>
      <c r="F240" s="20"/>
      <c r="G240" s="32">
        <v>198300</v>
      </c>
      <c r="H240" s="32">
        <f>G240</f>
        <v>198300</v>
      </c>
      <c r="I240" s="32">
        <v>198300</v>
      </c>
      <c r="J240" s="32">
        <v>198300</v>
      </c>
      <c r="K240" s="32">
        <v>0</v>
      </c>
      <c r="L240" s="32">
        <v>0</v>
      </c>
      <c r="M240" s="20"/>
    </row>
    <row r="241" spans="1:13" s="30" customFormat="1" ht="30.75" thickBot="1" x14ac:dyDescent="0.3">
      <c r="A241" s="215"/>
      <c r="B241" s="215"/>
      <c r="C241" s="224"/>
      <c r="D241" s="20" t="s">
        <v>41</v>
      </c>
      <c r="E241" s="20"/>
      <c r="F241" s="20"/>
      <c r="G241" s="32"/>
      <c r="H241" s="32"/>
      <c r="I241" s="32"/>
      <c r="J241" s="32"/>
      <c r="K241" s="32"/>
      <c r="L241" s="32"/>
      <c r="M241" s="20"/>
    </row>
    <row r="242" spans="1:13" s="30" customFormat="1" ht="30.75" customHeight="1" thickBot="1" x14ac:dyDescent="0.3">
      <c r="A242" s="216"/>
      <c r="B242" s="216"/>
      <c r="C242" s="225"/>
      <c r="D242" s="20" t="s">
        <v>42</v>
      </c>
      <c r="E242" s="20"/>
      <c r="F242" s="20"/>
      <c r="G242" s="32"/>
      <c r="H242" s="32"/>
      <c r="I242" s="32"/>
      <c r="J242" s="32"/>
      <c r="K242" s="32"/>
      <c r="L242" s="32"/>
      <c r="M242" s="20"/>
    </row>
    <row r="243" spans="1:13" s="30" customFormat="1" ht="15.75" thickBot="1" x14ac:dyDescent="0.3">
      <c r="A243" s="214" t="s">
        <v>131</v>
      </c>
      <c r="B243" s="214" t="s">
        <v>155</v>
      </c>
      <c r="C243" s="223" t="s">
        <v>137</v>
      </c>
      <c r="D243" s="20" t="s">
        <v>39</v>
      </c>
      <c r="E243" s="32">
        <f>E246</f>
        <v>156100</v>
      </c>
      <c r="F243" s="32">
        <f>F246</f>
        <v>156100</v>
      </c>
      <c r="G243" s="32">
        <f>G246</f>
        <v>369100</v>
      </c>
      <c r="H243" s="32">
        <f t="shared" ref="H243:L243" si="52">H246</f>
        <v>350281.93</v>
      </c>
      <c r="I243" s="32">
        <f t="shared" si="52"/>
        <v>369100</v>
      </c>
      <c r="J243" s="32">
        <f t="shared" si="52"/>
        <v>350281.93</v>
      </c>
      <c r="K243" s="32">
        <f t="shared" si="52"/>
        <v>0</v>
      </c>
      <c r="L243" s="32">
        <f t="shared" si="52"/>
        <v>0</v>
      </c>
      <c r="M243" s="220" t="s">
        <v>282</v>
      </c>
    </row>
    <row r="244" spans="1:13" s="30" customFormat="1" ht="15.75" thickBot="1" x14ac:dyDescent="0.3">
      <c r="A244" s="215"/>
      <c r="B244" s="215"/>
      <c r="C244" s="224"/>
      <c r="D244" s="20" t="s">
        <v>40</v>
      </c>
      <c r="E244" s="20"/>
      <c r="F244" s="20"/>
      <c r="G244" s="32"/>
      <c r="H244" s="32"/>
      <c r="I244" s="32"/>
      <c r="J244" s="32"/>
      <c r="K244" s="32"/>
      <c r="L244" s="32"/>
      <c r="M244" s="221"/>
    </row>
    <row r="245" spans="1:13" s="30" customFormat="1" ht="15.75" thickBot="1" x14ac:dyDescent="0.3">
      <c r="A245" s="215"/>
      <c r="B245" s="215"/>
      <c r="C245" s="224"/>
      <c r="D245" s="31" t="s">
        <v>52</v>
      </c>
      <c r="E245" s="20"/>
      <c r="F245" s="20"/>
      <c r="G245" s="32"/>
      <c r="H245" s="32"/>
      <c r="I245" s="32"/>
      <c r="J245" s="32"/>
      <c r="K245" s="32"/>
      <c r="L245" s="32"/>
      <c r="M245" s="221"/>
    </row>
    <row r="246" spans="1:13" s="30" customFormat="1" ht="15.75" thickBot="1" x14ac:dyDescent="0.3">
      <c r="A246" s="215"/>
      <c r="B246" s="215"/>
      <c r="C246" s="224"/>
      <c r="D246" s="31" t="s">
        <v>53</v>
      </c>
      <c r="E246" s="32">
        <f>'приложение 10'!I132</f>
        <v>156100</v>
      </c>
      <c r="F246" s="32">
        <f>E246</f>
        <v>156100</v>
      </c>
      <c r="G246" s="32">
        <v>369100</v>
      </c>
      <c r="H246" s="32">
        <v>350281.93</v>
      </c>
      <c r="I246" s="32">
        <v>369100</v>
      </c>
      <c r="J246" s="32">
        <f>H246</f>
        <v>350281.93</v>
      </c>
      <c r="K246" s="32">
        <v>0</v>
      </c>
      <c r="L246" s="32">
        <v>0</v>
      </c>
      <c r="M246" s="221"/>
    </row>
    <row r="247" spans="1:13" s="30" customFormat="1" ht="30.75" thickBot="1" x14ac:dyDescent="0.3">
      <c r="A247" s="215"/>
      <c r="B247" s="215"/>
      <c r="C247" s="224"/>
      <c r="D247" s="20" t="s">
        <v>41</v>
      </c>
      <c r="E247" s="20"/>
      <c r="F247" s="20"/>
      <c r="G247" s="32"/>
      <c r="H247" s="32"/>
      <c r="I247" s="32"/>
      <c r="J247" s="32"/>
      <c r="K247" s="32"/>
      <c r="L247" s="32"/>
      <c r="M247" s="221"/>
    </row>
    <row r="248" spans="1:13" s="30" customFormat="1" ht="132.75" customHeight="1" thickBot="1" x14ac:dyDescent="0.3">
      <c r="A248" s="216"/>
      <c r="B248" s="216"/>
      <c r="C248" s="225"/>
      <c r="D248" s="20" t="s">
        <v>42</v>
      </c>
      <c r="E248" s="20"/>
      <c r="F248" s="20"/>
      <c r="G248" s="32"/>
      <c r="H248" s="32"/>
      <c r="I248" s="32"/>
      <c r="J248" s="32"/>
      <c r="K248" s="32"/>
      <c r="L248" s="32"/>
      <c r="M248" s="222"/>
    </row>
    <row r="249" spans="1:13" s="30" customFormat="1" ht="15.75" thickBot="1" x14ac:dyDescent="0.3">
      <c r="A249" s="214" t="s">
        <v>131</v>
      </c>
      <c r="B249" s="214" t="s">
        <v>200</v>
      </c>
      <c r="C249" s="223" t="s">
        <v>199</v>
      </c>
      <c r="D249" s="20" t="s">
        <v>39</v>
      </c>
      <c r="E249" s="32">
        <f>E252</f>
        <v>86487</v>
      </c>
      <c r="F249" s="32">
        <f>F252</f>
        <v>86487</v>
      </c>
      <c r="G249" s="32">
        <f>G252</f>
        <v>200000</v>
      </c>
      <c r="H249" s="32">
        <f t="shared" ref="H249:L249" si="53">H252</f>
        <v>200000</v>
      </c>
      <c r="I249" s="32">
        <f t="shared" si="53"/>
        <v>200000</v>
      </c>
      <c r="J249" s="32">
        <f t="shared" si="53"/>
        <v>200000</v>
      </c>
      <c r="K249" s="32">
        <f t="shared" si="53"/>
        <v>0</v>
      </c>
      <c r="L249" s="32">
        <f t="shared" si="53"/>
        <v>0</v>
      </c>
      <c r="M249" s="20"/>
    </row>
    <row r="250" spans="1:13" s="30" customFormat="1" ht="15.75" thickBot="1" x14ac:dyDescent="0.3">
      <c r="A250" s="215"/>
      <c r="B250" s="215"/>
      <c r="C250" s="224"/>
      <c r="D250" s="20" t="s">
        <v>40</v>
      </c>
      <c r="E250" s="20"/>
      <c r="F250" s="20"/>
      <c r="G250" s="32"/>
      <c r="H250" s="32"/>
      <c r="I250" s="32"/>
      <c r="J250" s="32"/>
      <c r="K250" s="32"/>
      <c r="L250" s="32"/>
      <c r="M250" s="20"/>
    </row>
    <row r="251" spans="1:13" s="30" customFormat="1" ht="15.75" thickBot="1" x14ac:dyDescent="0.3">
      <c r="A251" s="215"/>
      <c r="B251" s="215"/>
      <c r="C251" s="224"/>
      <c r="D251" s="31" t="s">
        <v>52</v>
      </c>
      <c r="E251" s="20"/>
      <c r="F251" s="20"/>
      <c r="G251" s="32"/>
      <c r="H251" s="32"/>
      <c r="I251" s="32"/>
      <c r="J251" s="32"/>
      <c r="K251" s="32"/>
      <c r="L251" s="32"/>
      <c r="M251" s="20"/>
    </row>
    <row r="252" spans="1:13" s="30" customFormat="1" ht="15.75" thickBot="1" x14ac:dyDescent="0.3">
      <c r="A252" s="215"/>
      <c r="B252" s="215"/>
      <c r="C252" s="224"/>
      <c r="D252" s="31" t="s">
        <v>53</v>
      </c>
      <c r="E252" s="32">
        <f>'приложение 10'!I135</f>
        <v>86487</v>
      </c>
      <c r="F252" s="32">
        <f>E252</f>
        <v>86487</v>
      </c>
      <c r="G252" s="32">
        <v>200000</v>
      </c>
      <c r="H252" s="32">
        <v>200000</v>
      </c>
      <c r="I252" s="32">
        <v>200000</v>
      </c>
      <c r="J252" s="32">
        <v>200000</v>
      </c>
      <c r="K252" s="32">
        <v>0</v>
      </c>
      <c r="L252" s="32">
        <v>0</v>
      </c>
      <c r="M252" s="20"/>
    </row>
    <row r="253" spans="1:13" s="30" customFormat="1" ht="30.75" thickBot="1" x14ac:dyDescent="0.3">
      <c r="A253" s="215"/>
      <c r="B253" s="215"/>
      <c r="C253" s="224"/>
      <c r="D253" s="20" t="s">
        <v>41</v>
      </c>
      <c r="E253" s="20"/>
      <c r="F253" s="20"/>
      <c r="G253" s="32"/>
      <c r="H253" s="32"/>
      <c r="I253" s="32"/>
      <c r="J253" s="32"/>
      <c r="K253" s="32"/>
      <c r="L253" s="32"/>
      <c r="M253" s="20"/>
    </row>
    <row r="254" spans="1:13" s="30" customFormat="1" ht="172.5" customHeight="1" thickBot="1" x14ac:dyDescent="0.3">
      <c r="A254" s="216"/>
      <c r="B254" s="216"/>
      <c r="C254" s="225"/>
      <c r="D254" s="20" t="s">
        <v>42</v>
      </c>
      <c r="E254" s="20"/>
      <c r="F254" s="20"/>
      <c r="G254" s="32"/>
      <c r="H254" s="32"/>
      <c r="I254" s="32"/>
      <c r="J254" s="32"/>
      <c r="K254" s="32"/>
      <c r="L254" s="32"/>
      <c r="M254" s="20"/>
    </row>
    <row r="255" spans="1:13" s="30" customFormat="1" ht="15.75" thickBot="1" x14ac:dyDescent="0.3">
      <c r="A255" s="214" t="s">
        <v>131</v>
      </c>
      <c r="B255" s="214" t="s">
        <v>201</v>
      </c>
      <c r="C255" s="223" t="s">
        <v>198</v>
      </c>
      <c r="D255" s="20" t="s">
        <v>39</v>
      </c>
      <c r="E255" s="32">
        <f>E260</f>
        <v>12300</v>
      </c>
      <c r="F255" s="32">
        <f>E255</f>
        <v>12300</v>
      </c>
      <c r="G255" s="32">
        <f>G260</f>
        <v>3000</v>
      </c>
      <c r="H255" s="32">
        <f t="shared" ref="H255:J255" si="54">H260</f>
        <v>3000</v>
      </c>
      <c r="I255" s="32">
        <f t="shared" si="54"/>
        <v>3000</v>
      </c>
      <c r="J255" s="32">
        <f t="shared" si="54"/>
        <v>3000</v>
      </c>
      <c r="K255" s="32">
        <f t="shared" ref="K255:L255" si="55">K258</f>
        <v>0</v>
      </c>
      <c r="L255" s="32">
        <f t="shared" si="55"/>
        <v>0</v>
      </c>
      <c r="M255" s="20"/>
    </row>
    <row r="256" spans="1:13" s="30" customFormat="1" ht="15.75" thickBot="1" x14ac:dyDescent="0.3">
      <c r="A256" s="215"/>
      <c r="B256" s="215"/>
      <c r="C256" s="224"/>
      <c r="D256" s="20" t="s">
        <v>40</v>
      </c>
      <c r="E256" s="20"/>
      <c r="F256" s="20"/>
      <c r="G256" s="32"/>
      <c r="H256" s="32"/>
      <c r="I256" s="32"/>
      <c r="J256" s="32"/>
      <c r="K256" s="32"/>
      <c r="L256" s="32"/>
      <c r="M256" s="20"/>
    </row>
    <row r="257" spans="1:13" s="30" customFormat="1" ht="15.75" thickBot="1" x14ac:dyDescent="0.3">
      <c r="A257" s="215"/>
      <c r="B257" s="215"/>
      <c r="C257" s="224"/>
      <c r="D257" s="31" t="s">
        <v>52</v>
      </c>
      <c r="E257" s="20"/>
      <c r="F257" s="20"/>
      <c r="G257" s="32"/>
      <c r="H257" s="32"/>
      <c r="I257" s="32"/>
      <c r="J257" s="32"/>
      <c r="K257" s="32"/>
      <c r="L257" s="32"/>
      <c r="M257" s="20"/>
    </row>
    <row r="258" spans="1:13" s="30" customFormat="1" ht="15.75" thickBot="1" x14ac:dyDescent="0.3">
      <c r="A258" s="215"/>
      <c r="B258" s="215"/>
      <c r="C258" s="224"/>
      <c r="D258" s="31" t="s">
        <v>53</v>
      </c>
      <c r="E258" s="20"/>
      <c r="F258" s="20"/>
      <c r="G258" s="32"/>
      <c r="H258" s="32"/>
      <c r="I258" s="32"/>
      <c r="J258" s="32"/>
      <c r="K258" s="32">
        <v>0</v>
      </c>
      <c r="L258" s="32">
        <v>0</v>
      </c>
      <c r="M258" s="20"/>
    </row>
    <row r="259" spans="1:13" s="30" customFormat="1" ht="30.75" thickBot="1" x14ac:dyDescent="0.3">
      <c r="A259" s="215"/>
      <c r="B259" s="215"/>
      <c r="C259" s="224"/>
      <c r="D259" s="20" t="s">
        <v>41</v>
      </c>
      <c r="E259" s="20"/>
      <c r="F259" s="20"/>
      <c r="G259" s="32"/>
      <c r="H259" s="32"/>
      <c r="I259" s="32"/>
      <c r="J259" s="32"/>
      <c r="K259" s="32"/>
      <c r="L259" s="32"/>
      <c r="M259" s="20"/>
    </row>
    <row r="260" spans="1:13" s="30" customFormat="1" ht="81.75" customHeight="1" thickBot="1" x14ac:dyDescent="0.3">
      <c r="A260" s="216"/>
      <c r="B260" s="216"/>
      <c r="C260" s="225"/>
      <c r="D260" s="20" t="s">
        <v>42</v>
      </c>
      <c r="E260" s="32">
        <f>'приложение 10'!I138</f>
        <v>12300</v>
      </c>
      <c r="F260" s="32">
        <f>E260</f>
        <v>12300</v>
      </c>
      <c r="G260" s="32">
        <v>3000</v>
      </c>
      <c r="H260" s="32">
        <v>3000</v>
      </c>
      <c r="I260" s="32">
        <v>3000</v>
      </c>
      <c r="J260" s="32">
        <v>3000</v>
      </c>
      <c r="K260" s="32">
        <v>0</v>
      </c>
      <c r="L260" s="32">
        <v>0</v>
      </c>
      <c r="M260" s="20"/>
    </row>
    <row r="261" spans="1:13" s="30" customFormat="1" ht="15.75" customHeight="1" thickBot="1" x14ac:dyDescent="0.3">
      <c r="A261" s="214" t="s">
        <v>131</v>
      </c>
      <c r="B261" s="214" t="s">
        <v>263</v>
      </c>
      <c r="C261" s="217" t="s">
        <v>264</v>
      </c>
      <c r="D261" s="20" t="s">
        <v>39</v>
      </c>
      <c r="E261" s="20"/>
      <c r="F261" s="20"/>
      <c r="G261" s="32">
        <f>G264</f>
        <v>98800</v>
      </c>
      <c r="H261" s="32">
        <v>98800</v>
      </c>
      <c r="I261" s="32">
        <f>I264</f>
        <v>98800</v>
      </c>
      <c r="J261" s="32">
        <v>98800</v>
      </c>
      <c r="K261" s="32">
        <f t="shared" ref="K261:L261" si="56">K264</f>
        <v>0</v>
      </c>
      <c r="L261" s="32">
        <f t="shared" si="56"/>
        <v>0</v>
      </c>
      <c r="M261" s="20"/>
    </row>
    <row r="262" spans="1:13" s="30" customFormat="1" ht="15.75" thickBot="1" x14ac:dyDescent="0.3">
      <c r="A262" s="215"/>
      <c r="B262" s="215"/>
      <c r="C262" s="218"/>
      <c r="D262" s="20" t="s">
        <v>40</v>
      </c>
      <c r="E262" s="20"/>
      <c r="F262" s="20"/>
      <c r="G262" s="32"/>
      <c r="H262" s="32"/>
      <c r="I262" s="32"/>
      <c r="J262" s="32"/>
      <c r="K262" s="32"/>
      <c r="L262" s="32"/>
      <c r="M262" s="20"/>
    </row>
    <row r="263" spans="1:13" s="30" customFormat="1" ht="15.75" thickBot="1" x14ac:dyDescent="0.3">
      <c r="A263" s="215"/>
      <c r="B263" s="215"/>
      <c r="C263" s="218"/>
      <c r="D263" s="31" t="s">
        <v>52</v>
      </c>
      <c r="E263" s="20"/>
      <c r="F263" s="20"/>
      <c r="G263" s="32"/>
      <c r="H263" s="32"/>
      <c r="I263" s="32"/>
      <c r="J263" s="32"/>
      <c r="K263" s="32"/>
      <c r="L263" s="32"/>
      <c r="M263" s="20"/>
    </row>
    <row r="264" spans="1:13" s="30" customFormat="1" ht="15.75" customHeight="1" thickBot="1" x14ac:dyDescent="0.3">
      <c r="A264" s="215"/>
      <c r="B264" s="215"/>
      <c r="C264" s="218"/>
      <c r="D264" s="31" t="s">
        <v>53</v>
      </c>
      <c r="E264" s="20"/>
      <c r="F264" s="20"/>
      <c r="G264" s="32">
        <v>98800</v>
      </c>
      <c r="H264" s="32">
        <v>98800</v>
      </c>
      <c r="I264" s="32">
        <v>98800</v>
      </c>
      <c r="J264" s="32">
        <v>98800</v>
      </c>
      <c r="K264" s="32">
        <v>0</v>
      </c>
      <c r="L264" s="32">
        <v>0</v>
      </c>
      <c r="M264" s="20"/>
    </row>
    <row r="265" spans="1:13" s="30" customFormat="1" ht="30.75" thickBot="1" x14ac:dyDescent="0.3">
      <c r="A265" s="215"/>
      <c r="B265" s="215"/>
      <c r="C265" s="218"/>
      <c r="D265" s="20" t="s">
        <v>41</v>
      </c>
      <c r="E265" s="20"/>
      <c r="F265" s="20"/>
      <c r="G265" s="32"/>
      <c r="H265" s="32"/>
      <c r="I265" s="32"/>
      <c r="J265" s="32"/>
      <c r="K265" s="32"/>
      <c r="L265" s="32"/>
      <c r="M265" s="20"/>
    </row>
    <row r="266" spans="1:13" s="30" customFormat="1" ht="114" customHeight="1" thickBot="1" x14ac:dyDescent="0.3">
      <c r="A266" s="216"/>
      <c r="B266" s="216"/>
      <c r="C266" s="219"/>
      <c r="D266" s="20" t="s">
        <v>42</v>
      </c>
      <c r="E266" s="20"/>
      <c r="F266" s="20"/>
      <c r="G266" s="32"/>
      <c r="H266" s="32"/>
      <c r="I266" s="32"/>
      <c r="J266" s="32"/>
      <c r="K266" s="32">
        <v>0</v>
      </c>
      <c r="L266" s="32">
        <v>0</v>
      </c>
      <c r="M266" s="20"/>
    </row>
    <row r="267" spans="1:13" s="30" customFormat="1" ht="15.75" customHeight="1" thickBot="1" x14ac:dyDescent="0.3">
      <c r="A267" s="214" t="s">
        <v>131</v>
      </c>
      <c r="B267" s="214" t="s">
        <v>280</v>
      </c>
      <c r="C267" s="217" t="s">
        <v>281</v>
      </c>
      <c r="D267" s="20" t="s">
        <v>39</v>
      </c>
      <c r="E267" s="20"/>
      <c r="F267" s="20"/>
      <c r="G267" s="32">
        <f>G270</f>
        <v>98630</v>
      </c>
      <c r="H267" s="32">
        <v>98630</v>
      </c>
      <c r="I267" s="32">
        <f>I270</f>
        <v>98630</v>
      </c>
      <c r="J267" s="32">
        <v>98630</v>
      </c>
      <c r="K267" s="32">
        <f t="shared" ref="K267:L267" si="57">K270</f>
        <v>0</v>
      </c>
      <c r="L267" s="32">
        <f t="shared" si="57"/>
        <v>0</v>
      </c>
      <c r="M267" s="20"/>
    </row>
    <row r="268" spans="1:13" s="30" customFormat="1" ht="15.75" thickBot="1" x14ac:dyDescent="0.3">
      <c r="A268" s="215"/>
      <c r="B268" s="215"/>
      <c r="C268" s="218"/>
      <c r="D268" s="20" t="s">
        <v>40</v>
      </c>
      <c r="E268" s="20"/>
      <c r="F268" s="20"/>
      <c r="G268" s="32"/>
      <c r="H268" s="32"/>
      <c r="I268" s="32"/>
      <c r="J268" s="32"/>
      <c r="K268" s="32"/>
      <c r="L268" s="32"/>
      <c r="M268" s="20"/>
    </row>
    <row r="269" spans="1:13" s="30" customFormat="1" ht="15.75" thickBot="1" x14ac:dyDescent="0.3">
      <c r="A269" s="215"/>
      <c r="B269" s="215"/>
      <c r="C269" s="218"/>
      <c r="D269" s="31" t="s">
        <v>52</v>
      </c>
      <c r="E269" s="20"/>
      <c r="F269" s="20"/>
      <c r="G269" s="32"/>
      <c r="H269" s="32"/>
      <c r="I269" s="32"/>
      <c r="J269" s="32"/>
      <c r="K269" s="32"/>
      <c r="L269" s="32"/>
      <c r="M269" s="20"/>
    </row>
    <row r="270" spans="1:13" s="30" customFormat="1" ht="15.75" customHeight="1" thickBot="1" x14ac:dyDescent="0.3">
      <c r="A270" s="215"/>
      <c r="B270" s="215"/>
      <c r="C270" s="218"/>
      <c r="D270" s="31" t="s">
        <v>53</v>
      </c>
      <c r="E270" s="20"/>
      <c r="F270" s="20"/>
      <c r="G270" s="32">
        <v>98630</v>
      </c>
      <c r="H270" s="32">
        <v>98630</v>
      </c>
      <c r="I270" s="32">
        <v>98630</v>
      </c>
      <c r="J270" s="32">
        <v>98630</v>
      </c>
      <c r="K270" s="32">
        <v>0</v>
      </c>
      <c r="L270" s="32">
        <v>0</v>
      </c>
      <c r="M270" s="20"/>
    </row>
    <row r="271" spans="1:13" s="30" customFormat="1" ht="30.75" thickBot="1" x14ac:dyDescent="0.3">
      <c r="A271" s="215"/>
      <c r="B271" s="215"/>
      <c r="C271" s="218"/>
      <c r="D271" s="20" t="s">
        <v>41</v>
      </c>
      <c r="E271" s="20"/>
      <c r="F271" s="20"/>
      <c r="G271" s="32"/>
      <c r="H271" s="32"/>
      <c r="I271" s="32"/>
      <c r="J271" s="32"/>
      <c r="K271" s="32"/>
      <c r="L271" s="32"/>
      <c r="M271" s="20"/>
    </row>
    <row r="272" spans="1:13" s="30" customFormat="1" ht="114" customHeight="1" thickBot="1" x14ac:dyDescent="0.3">
      <c r="A272" s="216"/>
      <c r="B272" s="216"/>
      <c r="C272" s="219"/>
      <c r="D272" s="20" t="s">
        <v>42</v>
      </c>
      <c r="E272" s="20"/>
      <c r="F272" s="20"/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0</v>
      </c>
      <c r="M272" s="20"/>
    </row>
    <row r="273" spans="1:13" ht="15.75" thickBot="1" x14ac:dyDescent="0.3">
      <c r="A273" s="214" t="s">
        <v>131</v>
      </c>
      <c r="B273" s="214" t="s">
        <v>121</v>
      </c>
      <c r="C273" s="223" t="s">
        <v>138</v>
      </c>
      <c r="D273" s="20" t="s">
        <v>39</v>
      </c>
      <c r="E273" s="32">
        <f>'приложение 10'!I145</f>
        <v>7925570.4000000004</v>
      </c>
      <c r="F273" s="32">
        <f>'приложение 10'!J145</f>
        <v>7925570.4000000004</v>
      </c>
      <c r="G273" s="32">
        <f>G275+G276+G278</f>
        <v>6397749.5999999996</v>
      </c>
      <c r="H273" s="32">
        <f t="shared" ref="H273:L273" si="58">H275+H276+H278</f>
        <v>6397749.5999999996</v>
      </c>
      <c r="I273" s="32">
        <f t="shared" si="58"/>
        <v>6397749.5999999996</v>
      </c>
      <c r="J273" s="32">
        <f t="shared" si="58"/>
        <v>6397749.5999999996</v>
      </c>
      <c r="K273" s="32">
        <f t="shared" si="58"/>
        <v>1955133.18</v>
      </c>
      <c r="L273" s="32">
        <f t="shared" si="58"/>
        <v>1955133.18</v>
      </c>
      <c r="M273" s="20"/>
    </row>
    <row r="274" spans="1:13" ht="15.75" thickBot="1" x14ac:dyDescent="0.3">
      <c r="A274" s="215"/>
      <c r="B274" s="215"/>
      <c r="C274" s="224"/>
      <c r="D274" s="20" t="s">
        <v>40</v>
      </c>
      <c r="E274" s="20"/>
      <c r="F274" s="20"/>
      <c r="G274" s="32"/>
      <c r="H274" s="32"/>
      <c r="I274" s="32"/>
      <c r="J274" s="32"/>
      <c r="K274" s="32"/>
      <c r="L274" s="32"/>
      <c r="M274" s="20"/>
    </row>
    <row r="275" spans="1:13" ht="15.75" thickBot="1" x14ac:dyDescent="0.3">
      <c r="A275" s="215"/>
      <c r="B275" s="215"/>
      <c r="C275" s="224"/>
      <c r="D275" s="31" t="s">
        <v>52</v>
      </c>
      <c r="E275" s="20"/>
      <c r="F275" s="20"/>
      <c r="G275" s="32">
        <v>1807217.81</v>
      </c>
      <c r="H275" s="32">
        <f>G275</f>
        <v>1807217.81</v>
      </c>
      <c r="I275" s="32">
        <f>G275</f>
        <v>1807217.81</v>
      </c>
      <c r="J275" s="32">
        <f>I275</f>
        <v>1807217.81</v>
      </c>
      <c r="K275" s="32"/>
      <c r="L275" s="32"/>
      <c r="M275" s="20"/>
    </row>
    <row r="276" spans="1:13" ht="15.75" thickBot="1" x14ac:dyDescent="0.3">
      <c r="A276" s="215"/>
      <c r="B276" s="215"/>
      <c r="C276" s="224"/>
      <c r="D276" s="31" t="s">
        <v>53</v>
      </c>
      <c r="E276" s="20"/>
      <c r="F276" s="20"/>
      <c r="G276" s="32">
        <v>2635398.61</v>
      </c>
      <c r="H276" s="32">
        <f>G276</f>
        <v>2635398.61</v>
      </c>
      <c r="I276" s="32">
        <f>G276</f>
        <v>2635398.61</v>
      </c>
      <c r="J276" s="32">
        <f>I276</f>
        <v>2635398.61</v>
      </c>
      <c r="K276" s="32"/>
      <c r="L276" s="32"/>
      <c r="M276" s="20"/>
    </row>
    <row r="277" spans="1:13" ht="30.75" thickBot="1" x14ac:dyDescent="0.3">
      <c r="A277" s="215"/>
      <c r="B277" s="215"/>
      <c r="C277" s="224"/>
      <c r="D277" s="20" t="s">
        <v>41</v>
      </c>
      <c r="E277" s="20"/>
      <c r="F277" s="20"/>
      <c r="G277" s="32"/>
      <c r="H277" s="32"/>
      <c r="I277" s="32"/>
      <c r="J277" s="32"/>
      <c r="K277" s="32"/>
      <c r="L277" s="32"/>
      <c r="M277" s="20"/>
    </row>
    <row r="278" spans="1:13" ht="67.150000000000006" customHeight="1" thickBot="1" x14ac:dyDescent="0.3">
      <c r="A278" s="216"/>
      <c r="B278" s="216"/>
      <c r="C278" s="225"/>
      <c r="D278" s="20" t="s">
        <v>42</v>
      </c>
      <c r="E278" s="20"/>
      <c r="F278" s="20"/>
      <c r="G278" s="32">
        <v>1955133.18</v>
      </c>
      <c r="H278" s="32">
        <f>G278</f>
        <v>1955133.18</v>
      </c>
      <c r="I278" s="32">
        <f>G278</f>
        <v>1955133.18</v>
      </c>
      <c r="J278" s="32">
        <f>I278</f>
        <v>1955133.18</v>
      </c>
      <c r="K278" s="32">
        <v>1955133.18</v>
      </c>
      <c r="L278" s="32">
        <v>1955133.18</v>
      </c>
      <c r="M278" s="20"/>
    </row>
    <row r="279" spans="1:13" ht="15.75" thickBot="1" x14ac:dyDescent="0.3">
      <c r="A279" s="241" t="s">
        <v>131</v>
      </c>
      <c r="B279" s="241" t="s">
        <v>123</v>
      </c>
      <c r="C279" s="244" t="s">
        <v>139</v>
      </c>
      <c r="D279" s="126" t="s">
        <v>39</v>
      </c>
      <c r="E279" s="165">
        <f>E284</f>
        <v>13227171.73</v>
      </c>
      <c r="F279" s="165">
        <f>F284</f>
        <v>13105515.380000001</v>
      </c>
      <c r="G279" s="165">
        <f>G284</f>
        <v>15034755.300000001</v>
      </c>
      <c r="H279" s="165">
        <f t="shared" ref="H279:L279" si="59">H284</f>
        <v>14825180.08</v>
      </c>
      <c r="I279" s="165">
        <f t="shared" si="59"/>
        <v>15034755.300000001</v>
      </c>
      <c r="J279" s="165">
        <f t="shared" si="59"/>
        <v>14825180.08</v>
      </c>
      <c r="K279" s="32">
        <f t="shared" si="59"/>
        <v>14322847.699999999</v>
      </c>
      <c r="L279" s="32">
        <f t="shared" si="59"/>
        <v>14322847.699999999</v>
      </c>
      <c r="M279" s="126"/>
    </row>
    <row r="280" spans="1:13" ht="15.75" thickBot="1" x14ac:dyDescent="0.3">
      <c r="A280" s="242"/>
      <c r="B280" s="242"/>
      <c r="C280" s="245"/>
      <c r="D280" s="126" t="s">
        <v>40</v>
      </c>
      <c r="E280" s="126"/>
      <c r="F280" s="126"/>
      <c r="G280" s="165"/>
      <c r="H280" s="165"/>
      <c r="I280" s="165"/>
      <c r="J280" s="165"/>
      <c r="K280" s="160"/>
      <c r="L280" s="160"/>
      <c r="M280" s="126"/>
    </row>
    <row r="281" spans="1:13" ht="15.75" thickBot="1" x14ac:dyDescent="0.3">
      <c r="A281" s="242"/>
      <c r="B281" s="242"/>
      <c r="C281" s="245"/>
      <c r="D281" s="166" t="s">
        <v>52</v>
      </c>
      <c r="E281" s="126"/>
      <c r="F281" s="126"/>
      <c r="G281" s="165"/>
      <c r="H281" s="165"/>
      <c r="I281" s="165"/>
      <c r="J281" s="165"/>
      <c r="K281" s="160"/>
      <c r="L281" s="160"/>
      <c r="M281" s="126"/>
    </row>
    <row r="282" spans="1:13" ht="15.75" thickBot="1" x14ac:dyDescent="0.3">
      <c r="A282" s="242"/>
      <c r="B282" s="242"/>
      <c r="C282" s="245"/>
      <c r="D282" s="166" t="s">
        <v>53</v>
      </c>
      <c r="E282" s="126"/>
      <c r="F282" s="126"/>
      <c r="G282" s="165"/>
      <c r="H282" s="165"/>
      <c r="I282" s="165"/>
      <c r="J282" s="165"/>
      <c r="K282" s="160"/>
      <c r="L282" s="160"/>
      <c r="M282" s="126"/>
    </row>
    <row r="283" spans="1:13" ht="30.75" thickBot="1" x14ac:dyDescent="0.3">
      <c r="A283" s="242"/>
      <c r="B283" s="242"/>
      <c r="C283" s="245"/>
      <c r="D283" s="126" t="s">
        <v>41</v>
      </c>
      <c r="E283" s="126"/>
      <c r="F283" s="126"/>
      <c r="G283" s="167"/>
      <c r="H283" s="167"/>
      <c r="I283" s="165"/>
      <c r="J283" s="165"/>
      <c r="K283" s="160"/>
      <c r="L283" s="160"/>
      <c r="M283" s="126"/>
    </row>
    <row r="284" spans="1:13" ht="67.150000000000006" customHeight="1" thickBot="1" x14ac:dyDescent="0.3">
      <c r="A284" s="243"/>
      <c r="B284" s="243"/>
      <c r="C284" s="246"/>
      <c r="D284" s="126" t="s">
        <v>42</v>
      </c>
      <c r="E284" s="165">
        <f>'приложение 10'!I150</f>
        <v>13227171.73</v>
      </c>
      <c r="F284" s="168">
        <f>'приложение 10'!J150</f>
        <v>13105515.380000001</v>
      </c>
      <c r="G284" s="163">
        <v>15034755.300000001</v>
      </c>
      <c r="H284" s="169">
        <v>14825180.08</v>
      </c>
      <c r="I284" s="165">
        <f>G284</f>
        <v>15034755.300000001</v>
      </c>
      <c r="J284" s="165">
        <f>H284</f>
        <v>14825180.08</v>
      </c>
      <c r="K284" s="32">
        <v>14322847.699999999</v>
      </c>
      <c r="L284" s="32">
        <v>14322847.699999999</v>
      </c>
      <c r="M284" s="126"/>
    </row>
    <row r="285" spans="1:13" ht="15.75" thickBot="1" x14ac:dyDescent="0.3">
      <c r="A285" s="241" t="s">
        <v>131</v>
      </c>
      <c r="B285" s="241" t="s">
        <v>196</v>
      </c>
      <c r="C285" s="244" t="s">
        <v>197</v>
      </c>
      <c r="D285" s="126" t="s">
        <v>39</v>
      </c>
      <c r="E285" s="126"/>
      <c r="F285" s="126"/>
      <c r="G285" s="165">
        <f>G288</f>
        <v>309200</v>
      </c>
      <c r="H285" s="165">
        <f t="shared" ref="H285:L285" si="60">H288</f>
        <v>309200</v>
      </c>
      <c r="I285" s="165">
        <f t="shared" si="60"/>
        <v>309200</v>
      </c>
      <c r="J285" s="165">
        <f t="shared" si="60"/>
        <v>309200</v>
      </c>
      <c r="K285" s="165">
        <f t="shared" si="60"/>
        <v>0</v>
      </c>
      <c r="L285" s="165">
        <f t="shared" si="60"/>
        <v>0</v>
      </c>
      <c r="M285" s="126"/>
    </row>
    <row r="286" spans="1:13" ht="15.75" thickBot="1" x14ac:dyDescent="0.3">
      <c r="A286" s="242"/>
      <c r="B286" s="242"/>
      <c r="C286" s="245"/>
      <c r="D286" s="126" t="s">
        <v>40</v>
      </c>
      <c r="E286" s="126"/>
      <c r="F286" s="126"/>
      <c r="G286" s="165"/>
      <c r="H286" s="165"/>
      <c r="I286" s="165"/>
      <c r="J286" s="165"/>
      <c r="K286" s="165"/>
      <c r="L286" s="165"/>
      <c r="M286" s="126"/>
    </row>
    <row r="287" spans="1:13" ht="15.75" thickBot="1" x14ac:dyDescent="0.3">
      <c r="A287" s="242"/>
      <c r="B287" s="242"/>
      <c r="C287" s="245"/>
      <c r="D287" s="166" t="s">
        <v>52</v>
      </c>
      <c r="E287" s="126"/>
      <c r="F287" s="126"/>
      <c r="G287" s="165"/>
      <c r="H287" s="165"/>
      <c r="I287" s="165"/>
      <c r="J287" s="165"/>
      <c r="K287" s="165"/>
      <c r="L287" s="165"/>
      <c r="M287" s="126"/>
    </row>
    <row r="288" spans="1:13" ht="15.75" thickBot="1" x14ac:dyDescent="0.3">
      <c r="A288" s="242"/>
      <c r="B288" s="242"/>
      <c r="C288" s="245"/>
      <c r="D288" s="166" t="s">
        <v>53</v>
      </c>
      <c r="E288" s="126">
        <v>0</v>
      </c>
      <c r="F288" s="126">
        <v>0</v>
      </c>
      <c r="G288" s="165">
        <v>309200</v>
      </c>
      <c r="H288" s="165">
        <v>309200</v>
      </c>
      <c r="I288" s="165">
        <f>G288</f>
        <v>309200</v>
      </c>
      <c r="J288" s="165">
        <v>309200</v>
      </c>
      <c r="K288" s="165">
        <v>0</v>
      </c>
      <c r="L288" s="165">
        <v>0</v>
      </c>
      <c r="M288" s="126"/>
    </row>
    <row r="289" spans="1:14" ht="30.75" thickBot="1" x14ac:dyDescent="0.3">
      <c r="A289" s="242"/>
      <c r="B289" s="242"/>
      <c r="C289" s="245"/>
      <c r="D289" s="126" t="s">
        <v>41</v>
      </c>
      <c r="E289" s="126"/>
      <c r="F289" s="126"/>
      <c r="G289" s="165"/>
      <c r="H289" s="165"/>
      <c r="I289" s="165"/>
      <c r="J289" s="165"/>
      <c r="K289" s="165"/>
      <c r="L289" s="165"/>
      <c r="M289" s="126"/>
    </row>
    <row r="290" spans="1:14" ht="27.75" customHeight="1" thickBot="1" x14ac:dyDescent="0.3">
      <c r="A290" s="243"/>
      <c r="B290" s="243"/>
      <c r="C290" s="246"/>
      <c r="D290" s="126" t="s">
        <v>42</v>
      </c>
      <c r="E290" s="126"/>
      <c r="F290" s="126"/>
      <c r="G290" s="165"/>
      <c r="H290" s="165"/>
      <c r="I290" s="165"/>
      <c r="J290" s="165"/>
      <c r="K290" s="165"/>
      <c r="L290" s="165"/>
      <c r="M290" s="126"/>
    </row>
    <row r="291" spans="1:14" ht="15.75" customHeight="1" thickBot="1" x14ac:dyDescent="0.3">
      <c r="A291" s="241" t="s">
        <v>131</v>
      </c>
      <c r="B291" s="241" t="s">
        <v>196</v>
      </c>
      <c r="C291" s="220" t="s">
        <v>262</v>
      </c>
      <c r="D291" s="126" t="s">
        <v>39</v>
      </c>
      <c r="E291" s="126"/>
      <c r="F291" s="126"/>
      <c r="G291" s="165">
        <f>G294</f>
        <v>35900</v>
      </c>
      <c r="H291" s="165">
        <f t="shared" ref="H291:L291" si="61">H294</f>
        <v>35900</v>
      </c>
      <c r="I291" s="165">
        <f t="shared" si="61"/>
        <v>35900</v>
      </c>
      <c r="J291" s="165">
        <f t="shared" si="61"/>
        <v>35900</v>
      </c>
      <c r="K291" s="165">
        <f t="shared" si="61"/>
        <v>0</v>
      </c>
      <c r="L291" s="165">
        <f t="shared" si="61"/>
        <v>0</v>
      </c>
      <c r="M291" s="126"/>
    </row>
    <row r="292" spans="1:14" ht="15.75" thickBot="1" x14ac:dyDescent="0.3">
      <c r="A292" s="242"/>
      <c r="B292" s="242"/>
      <c r="C292" s="221"/>
      <c r="D292" s="126" t="s">
        <v>40</v>
      </c>
      <c r="E292" s="126"/>
      <c r="F292" s="126"/>
      <c r="G292" s="165"/>
      <c r="H292" s="165"/>
      <c r="I292" s="165"/>
      <c r="J292" s="165"/>
      <c r="K292" s="165"/>
      <c r="L292" s="165"/>
      <c r="M292" s="126"/>
    </row>
    <row r="293" spans="1:14" ht="15.75" thickBot="1" x14ac:dyDescent="0.3">
      <c r="A293" s="242"/>
      <c r="B293" s="242"/>
      <c r="C293" s="221"/>
      <c r="D293" s="166" t="s">
        <v>52</v>
      </c>
      <c r="E293" s="126"/>
      <c r="F293" s="126"/>
      <c r="G293" s="165"/>
      <c r="H293" s="165"/>
      <c r="I293" s="165"/>
      <c r="J293" s="165"/>
      <c r="K293" s="165"/>
      <c r="L293" s="165"/>
      <c r="M293" s="126"/>
    </row>
    <row r="294" spans="1:14" ht="15.75" customHeight="1" thickBot="1" x14ac:dyDescent="0.3">
      <c r="A294" s="242"/>
      <c r="B294" s="242"/>
      <c r="C294" s="221"/>
      <c r="D294" s="166" t="s">
        <v>53</v>
      </c>
      <c r="E294" s="126">
        <v>0</v>
      </c>
      <c r="F294" s="126">
        <v>0</v>
      </c>
      <c r="G294" s="165">
        <v>35900</v>
      </c>
      <c r="H294" s="165">
        <v>35900</v>
      </c>
      <c r="I294" s="165">
        <f>G294</f>
        <v>35900</v>
      </c>
      <c r="J294" s="165">
        <f>I294</f>
        <v>35900</v>
      </c>
      <c r="K294" s="165">
        <v>0</v>
      </c>
      <c r="L294" s="165">
        <v>0</v>
      </c>
      <c r="M294" s="126"/>
    </row>
    <row r="295" spans="1:14" ht="30.75" thickBot="1" x14ac:dyDescent="0.3">
      <c r="A295" s="242"/>
      <c r="B295" s="242"/>
      <c r="C295" s="221"/>
      <c r="D295" s="126" t="s">
        <v>41</v>
      </c>
      <c r="E295" s="126"/>
      <c r="F295" s="126"/>
      <c r="G295" s="165"/>
      <c r="H295" s="165"/>
      <c r="I295" s="165"/>
      <c r="J295" s="165"/>
      <c r="K295" s="165"/>
      <c r="L295" s="165"/>
      <c r="M295" s="126"/>
    </row>
    <row r="296" spans="1:14" ht="63" customHeight="1" thickBot="1" x14ac:dyDescent="0.3">
      <c r="A296" s="243"/>
      <c r="B296" s="243"/>
      <c r="C296" s="222"/>
      <c r="D296" s="126" t="s">
        <v>42</v>
      </c>
      <c r="E296" s="126"/>
      <c r="F296" s="126"/>
      <c r="G296" s="165"/>
      <c r="H296" s="165"/>
      <c r="I296" s="165"/>
      <c r="J296" s="165"/>
      <c r="K296" s="165"/>
      <c r="L296" s="165"/>
      <c r="M296" s="126"/>
    </row>
    <row r="298" spans="1:14" ht="15" customHeight="1" x14ac:dyDescent="0.25">
      <c r="B298" s="184" t="s">
        <v>290</v>
      </c>
      <c r="C298" s="184"/>
      <c r="D298" s="184"/>
      <c r="E298" s="184"/>
      <c r="F298" s="184"/>
      <c r="G298" s="184"/>
      <c r="H298" s="184"/>
      <c r="I298" s="184"/>
      <c r="J298" s="184"/>
      <c r="K298" s="184"/>
      <c r="L298" s="184"/>
      <c r="M298" s="170"/>
      <c r="N298" s="170"/>
    </row>
  </sheetData>
  <mergeCells count="159">
    <mergeCell ref="A135:A140"/>
    <mergeCell ref="B135:B140"/>
    <mergeCell ref="C135:C140"/>
    <mergeCell ref="A177:A182"/>
    <mergeCell ref="B177:B182"/>
    <mergeCell ref="C177:C182"/>
    <mergeCell ref="A183:A188"/>
    <mergeCell ref="B183:B188"/>
    <mergeCell ref="C183:C188"/>
    <mergeCell ref="A141:A146"/>
    <mergeCell ref="B141:B146"/>
    <mergeCell ref="C141:C146"/>
    <mergeCell ref="A153:A158"/>
    <mergeCell ref="B153:B158"/>
    <mergeCell ref="C153:C158"/>
    <mergeCell ref="A147:A152"/>
    <mergeCell ref="B147:B152"/>
    <mergeCell ref="C147:C152"/>
    <mergeCell ref="A291:A296"/>
    <mergeCell ref="B291:B296"/>
    <mergeCell ref="C291:C296"/>
    <mergeCell ref="A261:A266"/>
    <mergeCell ref="B261:B266"/>
    <mergeCell ref="C261:C266"/>
    <mergeCell ref="A225:A230"/>
    <mergeCell ref="B225:B230"/>
    <mergeCell ref="C225:C230"/>
    <mergeCell ref="A273:A278"/>
    <mergeCell ref="B273:B278"/>
    <mergeCell ref="C273:C278"/>
    <mergeCell ref="A279:A284"/>
    <mergeCell ref="B279:B284"/>
    <mergeCell ref="C279:C284"/>
    <mergeCell ref="A243:A248"/>
    <mergeCell ref="B243:B248"/>
    <mergeCell ref="C243:C248"/>
    <mergeCell ref="A249:A254"/>
    <mergeCell ref="B249:B254"/>
    <mergeCell ref="C249:C254"/>
    <mergeCell ref="A285:A290"/>
    <mergeCell ref="B285:B290"/>
    <mergeCell ref="C285:C290"/>
    <mergeCell ref="A255:A260"/>
    <mergeCell ref="B255:B260"/>
    <mergeCell ref="C255:C260"/>
    <mergeCell ref="A171:A176"/>
    <mergeCell ref="B171:B176"/>
    <mergeCell ref="C171:C176"/>
    <mergeCell ref="A231:A236"/>
    <mergeCell ref="B231:B236"/>
    <mergeCell ref="C231:C236"/>
    <mergeCell ref="A237:A242"/>
    <mergeCell ref="B237:B242"/>
    <mergeCell ref="C237:C242"/>
    <mergeCell ref="A219:A224"/>
    <mergeCell ref="B219:B224"/>
    <mergeCell ref="C219:C224"/>
    <mergeCell ref="A189:A194"/>
    <mergeCell ref="B189:B194"/>
    <mergeCell ref="C189:C194"/>
    <mergeCell ref="A207:A212"/>
    <mergeCell ref="B207:B212"/>
    <mergeCell ref="C207:C212"/>
    <mergeCell ref="A213:A218"/>
    <mergeCell ref="B213:B218"/>
    <mergeCell ref="C213:C218"/>
    <mergeCell ref="A201:A206"/>
    <mergeCell ref="B201:B206"/>
    <mergeCell ref="C201:C206"/>
    <mergeCell ref="A165:A170"/>
    <mergeCell ref="B165:B170"/>
    <mergeCell ref="C165:C170"/>
    <mergeCell ref="A159:A164"/>
    <mergeCell ref="B159:B164"/>
    <mergeCell ref="C159:C164"/>
    <mergeCell ref="A123:A128"/>
    <mergeCell ref="B123:B128"/>
    <mergeCell ref="C123:C128"/>
    <mergeCell ref="A129:A134"/>
    <mergeCell ref="B129:B134"/>
    <mergeCell ref="C129:C134"/>
    <mergeCell ref="A117:A122"/>
    <mergeCell ref="B117:B122"/>
    <mergeCell ref="C117:C122"/>
    <mergeCell ref="A111:A116"/>
    <mergeCell ref="B111:B116"/>
    <mergeCell ref="C111:C116"/>
    <mergeCell ref="A93:A98"/>
    <mergeCell ref="B93:B98"/>
    <mergeCell ref="C93:C98"/>
    <mergeCell ref="A99:A104"/>
    <mergeCell ref="B99:B104"/>
    <mergeCell ref="C99:C104"/>
    <mergeCell ref="A105:A110"/>
    <mergeCell ref="B105:B110"/>
    <mergeCell ref="C105:C110"/>
    <mergeCell ref="A81:A86"/>
    <mergeCell ref="B81:B86"/>
    <mergeCell ref="C81:C86"/>
    <mergeCell ref="A87:A92"/>
    <mergeCell ref="B87:B92"/>
    <mergeCell ref="C87:C92"/>
    <mergeCell ref="E5:F6"/>
    <mergeCell ref="B75:B80"/>
    <mergeCell ref="C75:C80"/>
    <mergeCell ref="A57:A62"/>
    <mergeCell ref="B57:B62"/>
    <mergeCell ref="C57:C62"/>
    <mergeCell ref="A63:A68"/>
    <mergeCell ref="B63:B68"/>
    <mergeCell ref="C63:C68"/>
    <mergeCell ref="A75:A80"/>
    <mergeCell ref="A1:M1"/>
    <mergeCell ref="A2:M2"/>
    <mergeCell ref="A3:M3"/>
    <mergeCell ref="A21:A26"/>
    <mergeCell ref="B21:B26"/>
    <mergeCell ref="C21:C26"/>
    <mergeCell ref="A27:A32"/>
    <mergeCell ref="B27:B32"/>
    <mergeCell ref="C27:C32"/>
    <mergeCell ref="A9:A14"/>
    <mergeCell ref="B9:B14"/>
    <mergeCell ref="C9:C14"/>
    <mergeCell ref="A15:A20"/>
    <mergeCell ref="K5:L6"/>
    <mergeCell ref="M5:M7"/>
    <mergeCell ref="G6:H6"/>
    <mergeCell ref="I6:J6"/>
    <mergeCell ref="B15:B20"/>
    <mergeCell ref="C15:C20"/>
    <mergeCell ref="A5:A7"/>
    <mergeCell ref="B5:B7"/>
    <mergeCell ref="C5:C7"/>
    <mergeCell ref="D5:D7"/>
    <mergeCell ref="B298:L298"/>
    <mergeCell ref="A267:A272"/>
    <mergeCell ref="B267:B272"/>
    <mergeCell ref="C267:C272"/>
    <mergeCell ref="M243:M248"/>
    <mergeCell ref="A195:A200"/>
    <mergeCell ref="B195:B200"/>
    <mergeCell ref="C195:C200"/>
    <mergeCell ref="G5:J5"/>
    <mergeCell ref="A33:A38"/>
    <mergeCell ref="B33:B38"/>
    <mergeCell ref="C33:C38"/>
    <mergeCell ref="A51:A56"/>
    <mergeCell ref="B51:B56"/>
    <mergeCell ref="C51:C56"/>
    <mergeCell ref="A39:A44"/>
    <mergeCell ref="B39:B44"/>
    <mergeCell ref="C39:C44"/>
    <mergeCell ref="A45:A50"/>
    <mergeCell ref="B45:B50"/>
    <mergeCell ref="C45:C50"/>
    <mergeCell ref="A69:A74"/>
    <mergeCell ref="B69:B74"/>
    <mergeCell ref="C69:C74"/>
  </mergeCells>
  <hyperlinks>
    <hyperlink ref="D11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00000000}"/>
    <hyperlink ref="D12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01000000}"/>
    <hyperlink ref="D17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02000000}"/>
    <hyperlink ref="D18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03000000}"/>
    <hyperlink ref="D23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04000000}"/>
    <hyperlink ref="D24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05000000}"/>
    <hyperlink ref="D35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06000000}"/>
    <hyperlink ref="D36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07000000}"/>
    <hyperlink ref="D29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08000000}"/>
    <hyperlink ref="D30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09000000}"/>
    <hyperlink ref="D41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0A000000}"/>
    <hyperlink ref="D42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0B000000}"/>
    <hyperlink ref="D47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0C000000}"/>
    <hyperlink ref="D48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0D000000}"/>
    <hyperlink ref="D53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0E000000}"/>
    <hyperlink ref="D54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0F000000}"/>
    <hyperlink ref="D59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10000000}"/>
    <hyperlink ref="D60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11000000}"/>
    <hyperlink ref="D65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12000000}"/>
    <hyperlink ref="D66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13000000}"/>
    <hyperlink ref="D71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14000000}"/>
    <hyperlink ref="D72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15000000}"/>
    <hyperlink ref="D77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16000000}"/>
    <hyperlink ref="D78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17000000}"/>
    <hyperlink ref="D95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18000000}"/>
    <hyperlink ref="D96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19000000}"/>
    <hyperlink ref="D101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1A000000}"/>
    <hyperlink ref="D102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1B000000}"/>
    <hyperlink ref="D107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1C000000}"/>
    <hyperlink ref="D108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1D000000}"/>
    <hyperlink ref="D113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1E000000}"/>
    <hyperlink ref="D114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1F000000}"/>
    <hyperlink ref="D119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20000000}"/>
    <hyperlink ref="D120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21000000}"/>
    <hyperlink ref="D143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22000000}"/>
    <hyperlink ref="D144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23000000}"/>
    <hyperlink ref="D203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24000000}"/>
    <hyperlink ref="D204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25000000}"/>
    <hyperlink ref="D209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26000000}"/>
    <hyperlink ref="D210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27000000}"/>
    <hyperlink ref="D215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28000000}"/>
    <hyperlink ref="D216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29000000}"/>
    <hyperlink ref="D221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2A000000}"/>
    <hyperlink ref="D222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2B000000}"/>
    <hyperlink ref="D227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2C000000}"/>
    <hyperlink ref="D228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2D000000}"/>
    <hyperlink ref="D233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2E000000}"/>
    <hyperlink ref="D234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2F000000}"/>
    <hyperlink ref="D239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30000000}"/>
    <hyperlink ref="D240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31000000}"/>
    <hyperlink ref="D245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32000000}"/>
    <hyperlink ref="D246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33000000}"/>
    <hyperlink ref="D251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34000000}"/>
    <hyperlink ref="D252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35000000}"/>
    <hyperlink ref="D275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36000000}"/>
    <hyperlink ref="D276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37000000}"/>
    <hyperlink ref="D281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38000000}"/>
    <hyperlink ref="D282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39000000}"/>
    <hyperlink ref="D125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3A000000}"/>
    <hyperlink ref="D126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3B000000}"/>
    <hyperlink ref="D131" location="Par1328" tooltip="&lt;1&gt; Учитываются средства федерального бюджета, поступающие в виде межбюджетных трансфертов в краевой бюджет." display="Par1328" xr:uid="{00000000-0004-0000-0200-00003C000000}"/>
    <hyperlink ref="D132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0000000-0004-0000-0200-00003D000000}"/>
    <hyperlink ref="D287" location="Par1328" tooltip="&lt;1&gt; Учитываются средства федерального бюджета, поступающие в виде межбюджетных трансфертов в краевой бюджет." display="Par1328" xr:uid="{CDD55DB6-EA31-4A0C-A97D-C096953EF662}"/>
    <hyperlink ref="D288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CDA340FB-F718-4C90-9336-514F54058022}"/>
    <hyperlink ref="D257" location="Par1328" tooltip="&lt;1&gt; Учитываются средства федерального бюджета, поступающие в виде межбюджетных трансфертов в краевой бюджет." display="Par1328" xr:uid="{E68A32D4-9851-4542-BB55-F388E05A6E8A}"/>
    <hyperlink ref="D258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A4B564F6-1B8B-4800-8386-494FEB9E802F}"/>
    <hyperlink ref="D173" location="Par1328" tooltip="&lt;1&gt; Учитываются средства федерального бюджета, поступающие в виде межбюджетных трансфертов в краевой бюджет." display="Par1328" xr:uid="{D579A357-5F5C-4D12-AE05-99A704D4B6E9}"/>
    <hyperlink ref="D174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C440E905-6B61-4923-BCBF-3B3DC099D0CE}"/>
    <hyperlink ref="D168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BFF756F1-7F29-4A3B-A18B-E91B0B70A244}"/>
    <hyperlink ref="D161" location="Par1328" tooltip="&lt;1&gt; Учитываются средства федерального бюджета, поступающие в виде межбюджетных трансфертов в краевой бюджет." display="Par1328" xr:uid="{8A1EC131-8CCC-44EA-B046-05F3191CA700}"/>
    <hyperlink ref="D162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8680C054-867E-4932-B1F7-135E32A07DFE}"/>
    <hyperlink ref="D167" location="Par1328" tooltip="&lt;1&gt; Учитываются средства федерального бюджета, поступающие в виде межбюджетных трансфертов в краевой бюджет." display="Par1328" xr:uid="{1AB74B35-7F07-4B40-9F7E-EB38F4F107E2}"/>
    <hyperlink ref="D155" location="Par1328" tooltip="&lt;1&gt; Учитываются средства федерального бюджета, поступающие в виде межбюджетных трансфертов в краевой бюджет." display="Par1328" xr:uid="{7C98B5DD-E81D-40D8-87F2-8379587DBDED}"/>
    <hyperlink ref="D156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3ECC8BB9-36B0-458A-8F90-C02C607D68B6}"/>
    <hyperlink ref="D149" location="Par1328" tooltip="&lt;1&gt; Учитываются средства федерального бюджета, поступающие в виде межбюджетных трансфертов в краевой бюджет." display="Par1328" xr:uid="{45E764A3-70DE-4120-A529-EE5089051D33}"/>
    <hyperlink ref="D150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C0B61616-D948-4FFC-9FBD-9A3D6B30D145}"/>
    <hyperlink ref="D83" location="Par1328" tooltip="&lt;1&gt; Учитываются средства федерального бюджета, поступающие в виде межбюджетных трансфертов в краевой бюджет." display="Par1328" xr:uid="{BAEAE5FC-1391-4C4B-A87F-BC4F9B655BD0}"/>
    <hyperlink ref="D84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1E6580E7-E030-4C27-A74C-9DCA4915D92E}"/>
    <hyperlink ref="D89" location="Par1328" tooltip="&lt;1&gt; Учитываются средства федерального бюджета, поступающие в виде межбюджетных трансфертов в краевой бюджет." display="Par1328" xr:uid="{DDCD2367-00D2-4604-8ED1-643C53A21795}"/>
    <hyperlink ref="D90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0D873854-5CFD-41C8-8FAE-8526F26DD983}"/>
    <hyperlink ref="D293" location="Par1328" tooltip="&lt;1&gt; Учитываются средства федерального бюджета, поступающие в виде межбюджетных трансфертов в краевой бюджет." display="Par1328" xr:uid="{BF264F90-A207-412A-9713-F9A4C3C33F0B}"/>
    <hyperlink ref="D294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FE654D9B-C7F1-4EB1-A237-B079138A0FCB}"/>
    <hyperlink ref="D263" location="Par1328" tooltip="&lt;1&gt; Учитываются средства федерального бюджета, поступающие в виде межбюджетных трансфертов в краевой бюджет." display="Par1328" xr:uid="{0E9989BE-33DE-4806-AA11-871580EFF9DC}"/>
    <hyperlink ref="D264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F7B93055-AA5A-47E7-944B-AD227798A49A}"/>
    <hyperlink ref="D179" location="Par1328" tooltip="&lt;1&gt; Учитываются средства федерального бюджета, поступающие в виде межбюджетных трансфертов в краевой бюджет." display="Par1328" xr:uid="{5945EE32-3EEC-4C08-B8AF-A0590EC8EE81}"/>
    <hyperlink ref="D180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A219EF1A-4CC4-48B1-B2EC-D3CDC8D2BEE7}"/>
    <hyperlink ref="D185" location="Par1328" tooltip="&lt;1&gt; Учитываются средства федерального бюджета, поступающие в виде межбюджетных трансфертов в краевой бюджет." display="Par1328" xr:uid="{3A8E4877-AEF8-40D1-B265-4865F27838EC}"/>
    <hyperlink ref="D186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670DF334-621F-4FA0-8A8E-86131808F5C2}"/>
    <hyperlink ref="D191" location="Par1328" tooltip="&lt;1&gt; Учитываются средства федерального бюджета, поступающие в виде межбюджетных трансфертов в краевой бюджет." display="Par1328" xr:uid="{459EAD49-2F0F-44C0-BE3C-3F06C14A01BC}"/>
    <hyperlink ref="D192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4A636E97-417B-4939-A10B-A38DFA779496}"/>
    <hyperlink ref="D137" location="Par1328" tooltip="&lt;1&gt; Учитываются средства федерального бюджета, поступающие в виде межбюджетных трансфертов в краевой бюджет." display="Par1328" xr:uid="{7057D0FF-F17A-4528-BBF6-1F09FE6BBD8B}"/>
    <hyperlink ref="D138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2CA86F6C-C8AC-444D-B2EC-9F5B548A01E7}"/>
    <hyperlink ref="D269" location="Par1328" tooltip="&lt;1&gt; Учитываются средства федерального бюджета, поступающие в виде межбюджетных трансфертов в краевой бюджет." display="Par1328" xr:uid="{00B0F2E1-FA53-4B9F-A12F-B6F766FE1389}"/>
    <hyperlink ref="D270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16478FDA-FD81-46E5-85F5-4892B0A2B9E4}"/>
    <hyperlink ref="D197" location="Par1328" tooltip="&lt;1&gt; Учитываются средства федерального бюджета, поступающие в виде межбюджетных трансфертов в краевой бюджет." display="Par1328" xr:uid="{806254F7-E2F6-4DF7-A11B-FCF3C062C5E1}"/>
    <hyperlink ref="D198" location="Par1329" tooltip="&lt;2&gt; Учитываются средства бюджетов муниципальных образований Красноярского края в части софинансирования по государственной программе Красноярского края." display="Par1329" xr:uid="{B4D7003C-6652-417C-B572-A4EB67DA6B7C}"/>
  </hyperlinks>
  <pageMargins left="0.70866141732283472" right="0.70866141732283472" top="0.74803149606299213" bottom="0.74803149606299213" header="0.31496062992125984" footer="0.31496062992125984"/>
  <pageSetup paperSize="9" scale="60" fitToHeight="1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R160"/>
  <sheetViews>
    <sheetView tabSelected="1" workbookViewId="0">
      <pane ySplit="7" topLeftCell="A154" activePane="bottomLeft" state="frozen"/>
      <selection pane="bottomLeft" sqref="A1:Q160"/>
    </sheetView>
  </sheetViews>
  <sheetFormatPr defaultColWidth="8.85546875" defaultRowHeight="12.75" x14ac:dyDescent="0.2"/>
  <cols>
    <col min="1" max="1" width="9" style="12" bestFit="1" customWidth="1"/>
    <col min="2" max="2" width="14.5703125" style="12" customWidth="1"/>
    <col min="3" max="3" width="25.85546875" style="12" customWidth="1"/>
    <col min="4" max="4" width="16.7109375" style="12" customWidth="1"/>
    <col min="5" max="6" width="9" style="12" bestFit="1" customWidth="1"/>
    <col min="7" max="7" width="11.5703125" style="12" bestFit="1" customWidth="1"/>
    <col min="8" max="8" width="9" style="12" bestFit="1" customWidth="1"/>
    <col min="9" max="9" width="14" style="12" customWidth="1"/>
    <col min="10" max="10" width="19.28515625" style="12" customWidth="1"/>
    <col min="11" max="11" width="13.7109375" style="12" customWidth="1"/>
    <col min="12" max="12" width="12.7109375" style="12" customWidth="1"/>
    <col min="13" max="13" width="15" style="12" customWidth="1"/>
    <col min="14" max="14" width="14" style="12" customWidth="1"/>
    <col min="15" max="16" width="12.5703125" style="12" bestFit="1" customWidth="1"/>
    <col min="17" max="17" width="9" style="12" bestFit="1" customWidth="1"/>
    <col min="18" max="18" width="11.28515625" style="12" bestFit="1" customWidth="1"/>
    <col min="19" max="16384" width="8.85546875" style="12"/>
  </cols>
  <sheetData>
    <row r="1" spans="1:18" x14ac:dyDescent="0.2">
      <c r="A1" s="258" t="s">
        <v>27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</row>
    <row r="2" spans="1:18" ht="73.900000000000006" customHeight="1" x14ac:dyDescent="0.2">
      <c r="A2" s="259" t="s">
        <v>83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</row>
    <row r="3" spans="1:18" ht="13.5" thickBot="1" x14ac:dyDescent="0.25">
      <c r="A3" s="13"/>
    </row>
    <row r="4" spans="1:18" ht="40.15" customHeight="1" thickBot="1" x14ac:dyDescent="0.25">
      <c r="A4" s="260" t="s">
        <v>12</v>
      </c>
      <c r="B4" s="260" t="s">
        <v>0</v>
      </c>
      <c r="C4" s="260" t="s">
        <v>1</v>
      </c>
      <c r="D4" s="260" t="s">
        <v>2</v>
      </c>
      <c r="E4" s="263" t="s">
        <v>3</v>
      </c>
      <c r="F4" s="270"/>
      <c r="G4" s="270"/>
      <c r="H4" s="264"/>
      <c r="I4" s="267" t="s">
        <v>7</v>
      </c>
      <c r="J4" s="268"/>
      <c r="K4" s="268"/>
      <c r="L4" s="268"/>
      <c r="M4" s="268"/>
      <c r="N4" s="268"/>
      <c r="O4" s="268"/>
      <c r="P4" s="269"/>
      <c r="Q4" s="260" t="s">
        <v>28</v>
      </c>
    </row>
    <row r="5" spans="1:18" ht="28.15" customHeight="1" thickBot="1" x14ac:dyDescent="0.25">
      <c r="A5" s="261"/>
      <c r="B5" s="261"/>
      <c r="C5" s="261"/>
      <c r="D5" s="261"/>
      <c r="E5" s="265"/>
      <c r="F5" s="271"/>
      <c r="G5" s="271"/>
      <c r="H5" s="266"/>
      <c r="I5" s="263" t="s">
        <v>8</v>
      </c>
      <c r="J5" s="264"/>
      <c r="K5" s="267" t="s">
        <v>11</v>
      </c>
      <c r="L5" s="268"/>
      <c r="M5" s="268"/>
      <c r="N5" s="269"/>
      <c r="O5" s="263" t="s">
        <v>29</v>
      </c>
      <c r="P5" s="264"/>
      <c r="Q5" s="261"/>
    </row>
    <row r="6" spans="1:18" ht="51.6" customHeight="1" thickBot="1" x14ac:dyDescent="0.25">
      <c r="A6" s="261"/>
      <c r="B6" s="261"/>
      <c r="C6" s="261"/>
      <c r="D6" s="261"/>
      <c r="E6" s="260" t="s">
        <v>2</v>
      </c>
      <c r="F6" s="260" t="s">
        <v>4</v>
      </c>
      <c r="G6" s="260" t="s">
        <v>5</v>
      </c>
      <c r="H6" s="260" t="s">
        <v>6</v>
      </c>
      <c r="I6" s="265"/>
      <c r="J6" s="266"/>
      <c r="K6" s="267" t="s">
        <v>285</v>
      </c>
      <c r="L6" s="269"/>
      <c r="M6" s="267" t="s">
        <v>24</v>
      </c>
      <c r="N6" s="269"/>
      <c r="O6" s="265"/>
      <c r="P6" s="266"/>
      <c r="Q6" s="261"/>
    </row>
    <row r="7" spans="1:18" ht="13.5" thickBot="1" x14ac:dyDescent="0.25">
      <c r="A7" s="262"/>
      <c r="B7" s="262"/>
      <c r="C7" s="262"/>
      <c r="D7" s="262"/>
      <c r="E7" s="262"/>
      <c r="F7" s="262"/>
      <c r="G7" s="262"/>
      <c r="H7" s="262"/>
      <c r="I7" s="131" t="s">
        <v>9</v>
      </c>
      <c r="J7" s="131" t="s">
        <v>10</v>
      </c>
      <c r="K7" s="131" t="s">
        <v>9</v>
      </c>
      <c r="L7" s="131" t="s">
        <v>10</v>
      </c>
      <c r="M7" s="131" t="s">
        <v>9</v>
      </c>
      <c r="N7" s="131" t="s">
        <v>10</v>
      </c>
      <c r="O7" s="131" t="s">
        <v>25</v>
      </c>
      <c r="P7" s="131" t="s">
        <v>26</v>
      </c>
      <c r="Q7" s="262"/>
    </row>
    <row r="8" spans="1:18" ht="15.75" customHeight="1" thickBot="1" x14ac:dyDescent="0.25">
      <c r="A8" s="130">
        <v>1</v>
      </c>
      <c r="B8" s="131">
        <v>2</v>
      </c>
      <c r="C8" s="131">
        <v>3</v>
      </c>
      <c r="D8" s="131">
        <v>4</v>
      </c>
      <c r="E8" s="131">
        <v>5</v>
      </c>
      <c r="F8" s="131">
        <v>6</v>
      </c>
      <c r="G8" s="131">
        <v>7</v>
      </c>
      <c r="H8" s="131">
        <v>8</v>
      </c>
      <c r="I8" s="131">
        <v>9</v>
      </c>
      <c r="J8" s="131">
        <v>10</v>
      </c>
      <c r="K8" s="131">
        <v>11</v>
      </c>
      <c r="L8" s="131">
        <v>12</v>
      </c>
      <c r="M8" s="131">
        <v>13</v>
      </c>
      <c r="N8" s="131">
        <v>14</v>
      </c>
      <c r="O8" s="131">
        <v>15</v>
      </c>
      <c r="P8" s="131">
        <v>16</v>
      </c>
      <c r="Q8" s="131">
        <v>17</v>
      </c>
    </row>
    <row r="9" spans="1:18" s="34" customFormat="1" ht="26.25" thickBot="1" x14ac:dyDescent="0.25">
      <c r="A9" s="250"/>
      <c r="B9" s="250" t="s">
        <v>30</v>
      </c>
      <c r="C9" s="250" t="s">
        <v>240</v>
      </c>
      <c r="D9" s="132" t="s">
        <v>31</v>
      </c>
      <c r="E9" s="133" t="s">
        <v>70</v>
      </c>
      <c r="F9" s="134" t="s">
        <v>70</v>
      </c>
      <c r="G9" s="134" t="s">
        <v>70</v>
      </c>
      <c r="H9" s="134" t="s">
        <v>70</v>
      </c>
      <c r="I9" s="135">
        <f>I11+I12</f>
        <v>94431755.320000008</v>
      </c>
      <c r="J9" s="135">
        <f>J11+J12</f>
        <v>93184238.910000011</v>
      </c>
      <c r="K9" s="136">
        <f>K11+K12</f>
        <v>88604498.040000007</v>
      </c>
      <c r="L9" s="136">
        <f t="shared" ref="L9:P9" si="0">L11+L12</f>
        <v>86857617.420000002</v>
      </c>
      <c r="M9" s="136">
        <f t="shared" si="0"/>
        <v>88604498.040000007</v>
      </c>
      <c r="N9" s="136">
        <f t="shared" si="0"/>
        <v>86857617.420000002</v>
      </c>
      <c r="O9" s="136">
        <f t="shared" si="0"/>
        <v>77712422.300000012</v>
      </c>
      <c r="P9" s="136">
        <f t="shared" si="0"/>
        <v>77712422.300000012</v>
      </c>
      <c r="Q9" s="132"/>
      <c r="R9" s="36"/>
    </row>
    <row r="10" spans="1:18" s="34" customFormat="1" ht="26.25" thickBot="1" x14ac:dyDescent="0.25">
      <c r="A10" s="251"/>
      <c r="B10" s="251"/>
      <c r="C10" s="251"/>
      <c r="D10" s="132" t="s">
        <v>32</v>
      </c>
      <c r="E10" s="137" t="s">
        <v>70</v>
      </c>
      <c r="F10" s="132" t="s">
        <v>70</v>
      </c>
      <c r="G10" s="132" t="s">
        <v>70</v>
      </c>
      <c r="H10" s="132" t="s">
        <v>70</v>
      </c>
      <c r="I10" s="135" t="str">
        <f t="shared" ref="I10:I68" si="1">M10</f>
        <v>Х</v>
      </c>
      <c r="J10" s="135" t="str">
        <f t="shared" ref="J10:J68" si="2">N10</f>
        <v>Х</v>
      </c>
      <c r="K10" s="138" t="s">
        <v>70</v>
      </c>
      <c r="L10" s="138" t="s">
        <v>70</v>
      </c>
      <c r="M10" s="138" t="s">
        <v>70</v>
      </c>
      <c r="N10" s="138" t="s">
        <v>70</v>
      </c>
      <c r="O10" s="138" t="s">
        <v>70</v>
      </c>
      <c r="P10" s="138" t="s">
        <v>70</v>
      </c>
      <c r="Q10" s="132"/>
    </row>
    <row r="11" spans="1:18" s="34" customFormat="1" ht="51.75" thickBot="1" x14ac:dyDescent="0.25">
      <c r="A11" s="252"/>
      <c r="B11" s="252"/>
      <c r="C11" s="252"/>
      <c r="D11" s="132" t="s">
        <v>69</v>
      </c>
      <c r="E11" s="137">
        <v>441</v>
      </c>
      <c r="F11" s="132" t="s">
        <v>270</v>
      </c>
      <c r="G11" s="132" t="s">
        <v>70</v>
      </c>
      <c r="H11" s="132" t="s">
        <v>70</v>
      </c>
      <c r="I11" s="135">
        <v>15827090.4</v>
      </c>
      <c r="J11" s="135">
        <v>15827090.4</v>
      </c>
      <c r="K11" s="138">
        <f>K15+K20</f>
        <v>16019638.299999999</v>
      </c>
      <c r="L11" s="138">
        <f t="shared" ref="L11:P11" si="3">L15+L20</f>
        <v>16019638.299999999</v>
      </c>
      <c r="M11" s="138">
        <f t="shared" si="3"/>
        <v>16019638.299999999</v>
      </c>
      <c r="N11" s="138">
        <f t="shared" si="3"/>
        <v>16019638.299999999</v>
      </c>
      <c r="O11" s="138">
        <f t="shared" si="3"/>
        <v>1955133.18</v>
      </c>
      <c r="P11" s="138">
        <f t="shared" si="3"/>
        <v>1955133.18</v>
      </c>
      <c r="Q11" s="132"/>
    </row>
    <row r="12" spans="1:18" s="34" customFormat="1" ht="102.75" thickBot="1" x14ac:dyDescent="0.25">
      <c r="A12" s="139"/>
      <c r="B12" s="139"/>
      <c r="C12" s="140" t="s">
        <v>240</v>
      </c>
      <c r="D12" s="141" t="s">
        <v>72</v>
      </c>
      <c r="E12" s="134">
        <v>459</v>
      </c>
      <c r="F12" s="134" t="s">
        <v>270</v>
      </c>
      <c r="G12" s="134" t="s">
        <v>70</v>
      </c>
      <c r="H12" s="134" t="s">
        <v>70</v>
      </c>
      <c r="I12" s="135">
        <v>78604664.920000002</v>
      </c>
      <c r="J12" s="135">
        <v>77357148.510000005</v>
      </c>
      <c r="K12" s="136">
        <f>K16+K19+K25</f>
        <v>72584859.74000001</v>
      </c>
      <c r="L12" s="136">
        <f t="shared" ref="L12:P12" si="4">L16+L19+L25</f>
        <v>70837979.120000005</v>
      </c>
      <c r="M12" s="136">
        <f t="shared" si="4"/>
        <v>72584859.74000001</v>
      </c>
      <c r="N12" s="136">
        <f t="shared" si="4"/>
        <v>70837979.120000005</v>
      </c>
      <c r="O12" s="136">
        <f t="shared" si="4"/>
        <v>75757289.120000005</v>
      </c>
      <c r="P12" s="136">
        <f t="shared" si="4"/>
        <v>75757289.120000005</v>
      </c>
      <c r="Q12" s="132"/>
    </row>
    <row r="13" spans="1:18" s="34" customFormat="1" ht="26.25" thickBot="1" x14ac:dyDescent="0.25">
      <c r="A13" s="250"/>
      <c r="B13" s="250" t="s">
        <v>33</v>
      </c>
      <c r="C13" s="250" t="s">
        <v>73</v>
      </c>
      <c r="D13" s="132" t="s">
        <v>31</v>
      </c>
      <c r="E13" s="133" t="s">
        <v>70</v>
      </c>
      <c r="F13" s="134" t="s">
        <v>70</v>
      </c>
      <c r="G13" s="134" t="s">
        <v>70</v>
      </c>
      <c r="H13" s="134" t="s">
        <v>70</v>
      </c>
      <c r="I13" s="135">
        <f>I15+I16</f>
        <v>63702094.640000001</v>
      </c>
      <c r="J13" s="135">
        <f>J15+J16</f>
        <v>62636120</v>
      </c>
      <c r="K13" s="136">
        <f>K15+K16</f>
        <v>56573291.540000007</v>
      </c>
      <c r="L13" s="136">
        <f t="shared" ref="L13:P13" si="5">L15+L16</f>
        <v>55443091.170000002</v>
      </c>
      <c r="M13" s="136">
        <f t="shared" si="5"/>
        <v>56573291.540000007</v>
      </c>
      <c r="N13" s="136">
        <f t="shared" si="5"/>
        <v>55443091.170000002</v>
      </c>
      <c r="O13" s="136">
        <f t="shared" si="5"/>
        <v>50795762.640000001</v>
      </c>
      <c r="P13" s="136">
        <f t="shared" si="5"/>
        <v>50795762.640000001</v>
      </c>
      <c r="Q13" s="132"/>
    </row>
    <row r="14" spans="1:18" s="34" customFormat="1" ht="26.25" thickBot="1" x14ac:dyDescent="0.25">
      <c r="A14" s="251"/>
      <c r="B14" s="251"/>
      <c r="C14" s="251"/>
      <c r="D14" s="132" t="s">
        <v>32</v>
      </c>
      <c r="E14" s="137"/>
      <c r="F14" s="132"/>
      <c r="G14" s="132"/>
      <c r="H14" s="132"/>
      <c r="I14" s="135">
        <f t="shared" si="1"/>
        <v>0</v>
      </c>
      <c r="J14" s="135">
        <f t="shared" si="2"/>
        <v>0</v>
      </c>
      <c r="K14" s="138"/>
      <c r="L14" s="138"/>
      <c r="M14" s="138"/>
      <c r="N14" s="138"/>
      <c r="O14" s="138"/>
      <c r="P14" s="138"/>
      <c r="Q14" s="132"/>
    </row>
    <row r="15" spans="1:18" s="34" customFormat="1" ht="51.75" thickBot="1" x14ac:dyDescent="0.25">
      <c r="A15" s="251"/>
      <c r="B15" s="251"/>
      <c r="C15" s="251"/>
      <c r="D15" s="132" t="s">
        <v>69</v>
      </c>
      <c r="E15" s="137">
        <v>441</v>
      </c>
      <c r="F15" s="132" t="s">
        <v>71</v>
      </c>
      <c r="G15" s="132" t="s">
        <v>70</v>
      </c>
      <c r="H15" s="132" t="s">
        <v>70</v>
      </c>
      <c r="I15" s="135">
        <v>7901520</v>
      </c>
      <c r="J15" s="135">
        <v>7901520</v>
      </c>
      <c r="K15" s="138">
        <f>K70+K87+K90+K93+K96+K97</f>
        <v>9621888.6999999993</v>
      </c>
      <c r="L15" s="138">
        <f t="shared" ref="L15:N15" si="6">L70+L87+L90+L93+L96+L97</f>
        <v>9621888.6999999993</v>
      </c>
      <c r="M15" s="138">
        <f t="shared" si="6"/>
        <v>9621888.6999999993</v>
      </c>
      <c r="N15" s="138">
        <f t="shared" si="6"/>
        <v>9621888.6999999993</v>
      </c>
      <c r="O15" s="138">
        <f t="shared" ref="O15:P15" si="7">O70+O87+O90+O93+O96</f>
        <v>0</v>
      </c>
      <c r="P15" s="138">
        <f t="shared" si="7"/>
        <v>0</v>
      </c>
      <c r="Q15" s="132"/>
    </row>
    <row r="16" spans="1:18" s="34" customFormat="1" ht="102.75" thickBot="1" x14ac:dyDescent="0.25">
      <c r="A16" s="251"/>
      <c r="B16" s="251"/>
      <c r="C16" s="251"/>
      <c r="D16" s="141" t="s">
        <v>72</v>
      </c>
      <c r="E16" s="137">
        <v>459</v>
      </c>
      <c r="F16" s="132" t="s">
        <v>71</v>
      </c>
      <c r="G16" s="132" t="s">
        <v>70</v>
      </c>
      <c r="H16" s="132" t="s">
        <v>70</v>
      </c>
      <c r="I16" s="135">
        <v>55800574.640000001</v>
      </c>
      <c r="J16" s="135">
        <v>54734600</v>
      </c>
      <c r="K16" s="138">
        <f>K30+K33+K36+K39+K42+K45+K54+K57+K81+K48+K51+K75+K84+K78+K102+K105+K108</f>
        <v>46951402.840000004</v>
      </c>
      <c r="L16" s="138">
        <f t="shared" ref="L16:N16" si="8">L30+L33+L36+L39+L42+L45+L54+L57+L81+L48+L51+L75+L84+L78+L102+L105+L108</f>
        <v>45821202.469999999</v>
      </c>
      <c r="M16" s="138">
        <f t="shared" si="8"/>
        <v>46951402.840000004</v>
      </c>
      <c r="N16" s="138">
        <f t="shared" si="8"/>
        <v>45821202.469999999</v>
      </c>
      <c r="O16" s="138">
        <f t="shared" ref="O16:P16" si="9">O30+O33+O36+O39+O42+O45+O54+O57+O81+O48+O51+O75+O84+O78+O102+O105</f>
        <v>50795762.640000001</v>
      </c>
      <c r="P16" s="138">
        <f t="shared" si="9"/>
        <v>50795762.640000001</v>
      </c>
      <c r="Q16" s="132"/>
    </row>
    <row r="17" spans="1:17" s="34" customFormat="1" ht="26.25" thickBot="1" x14ac:dyDescent="0.25">
      <c r="A17" s="250"/>
      <c r="B17" s="250" t="s">
        <v>74</v>
      </c>
      <c r="C17" s="250" t="s">
        <v>75</v>
      </c>
      <c r="D17" s="132" t="s">
        <v>31</v>
      </c>
      <c r="E17" s="133">
        <v>459</v>
      </c>
      <c r="F17" s="134" t="s">
        <v>76</v>
      </c>
      <c r="G17" s="134" t="s">
        <v>70</v>
      </c>
      <c r="H17" s="134" t="s">
        <v>70</v>
      </c>
      <c r="I17" s="135">
        <f>I19</f>
        <v>9576918.5500000007</v>
      </c>
      <c r="J17" s="135">
        <f>J19</f>
        <v>9517033.1300000008</v>
      </c>
      <c r="K17" s="136">
        <f>K109+K112+K115+K118+K121+K124+K127+K130+K133+K136+K139+K142</f>
        <v>10253601.6</v>
      </c>
      <c r="L17" s="136">
        <f t="shared" ref="L17:N17" si="10">L109+L112+L115+L118+L121+L124+L127+L130+L133+L136+L139+L142</f>
        <v>9846496.5700000003</v>
      </c>
      <c r="M17" s="136">
        <f t="shared" si="10"/>
        <v>10253601.6</v>
      </c>
      <c r="N17" s="136">
        <f t="shared" si="10"/>
        <v>9846496.5700000003</v>
      </c>
      <c r="O17" s="136">
        <f t="shared" ref="O17" si="11">O109+O112+O115+O118+O121+O124+O127+O130+O133+O136</f>
        <v>10638678.779999999</v>
      </c>
      <c r="P17" s="136">
        <f>P109+P112+P115+P118+P121+P124+P127+P130+P133+P136</f>
        <v>10638678.779999999</v>
      </c>
      <c r="Q17" s="132"/>
    </row>
    <row r="18" spans="1:17" s="34" customFormat="1" ht="26.25" thickBot="1" x14ac:dyDescent="0.25">
      <c r="A18" s="251"/>
      <c r="B18" s="251"/>
      <c r="C18" s="251"/>
      <c r="D18" s="132" t="s">
        <v>32</v>
      </c>
      <c r="E18" s="137"/>
      <c r="F18" s="132"/>
      <c r="G18" s="132"/>
      <c r="H18" s="132"/>
      <c r="I18" s="135">
        <f t="shared" si="1"/>
        <v>0</v>
      </c>
      <c r="J18" s="135">
        <f t="shared" si="2"/>
        <v>0</v>
      </c>
      <c r="K18" s="138"/>
      <c r="L18" s="138"/>
      <c r="M18" s="138"/>
      <c r="N18" s="138"/>
      <c r="O18" s="138"/>
      <c r="P18" s="138"/>
      <c r="Q18" s="132"/>
    </row>
    <row r="19" spans="1:17" s="34" customFormat="1" ht="102.75" thickBot="1" x14ac:dyDescent="0.25">
      <c r="A19" s="251"/>
      <c r="B19" s="251"/>
      <c r="C19" s="251"/>
      <c r="D19" s="142" t="s">
        <v>72</v>
      </c>
      <c r="E19" s="137">
        <v>449</v>
      </c>
      <c r="F19" s="132" t="s">
        <v>76</v>
      </c>
      <c r="G19" s="132" t="s">
        <v>70</v>
      </c>
      <c r="H19" s="132" t="s">
        <v>70</v>
      </c>
      <c r="I19" s="135">
        <v>9576918.5500000007</v>
      </c>
      <c r="J19" s="135">
        <v>9517033.1300000008</v>
      </c>
      <c r="K19" s="138">
        <f>K17</f>
        <v>10253601.6</v>
      </c>
      <c r="L19" s="138">
        <f t="shared" ref="L19:N19" si="12">L17</f>
        <v>9846496.5700000003</v>
      </c>
      <c r="M19" s="138">
        <f t="shared" si="12"/>
        <v>10253601.6</v>
      </c>
      <c r="N19" s="138">
        <f t="shared" si="12"/>
        <v>9846496.5700000003</v>
      </c>
      <c r="O19" s="138">
        <f t="shared" ref="O19:P19" si="13">O17</f>
        <v>10638678.779999999</v>
      </c>
      <c r="P19" s="138">
        <f t="shared" si="13"/>
        <v>10638678.779999999</v>
      </c>
      <c r="Q19" s="132"/>
    </row>
    <row r="20" spans="1:17" s="34" customFormat="1" ht="69.599999999999994" customHeight="1" thickBot="1" x14ac:dyDescent="0.25">
      <c r="A20" s="139"/>
      <c r="B20" s="247" t="s">
        <v>77</v>
      </c>
      <c r="C20" s="247" t="s">
        <v>78</v>
      </c>
      <c r="D20" s="132" t="s">
        <v>31</v>
      </c>
      <c r="E20" s="133">
        <v>441</v>
      </c>
      <c r="F20" s="134" t="s">
        <v>79</v>
      </c>
      <c r="G20" s="134" t="s">
        <v>70</v>
      </c>
      <c r="H20" s="134" t="s">
        <v>70</v>
      </c>
      <c r="I20" s="135">
        <f>I22</f>
        <v>7925570.4000000004</v>
      </c>
      <c r="J20" s="135">
        <f>J22</f>
        <v>7925570.4000000004</v>
      </c>
      <c r="K20" s="136">
        <f>K145</f>
        <v>6397749.5999999996</v>
      </c>
      <c r="L20" s="136">
        <f t="shared" ref="L20:P20" si="14">L145</f>
        <v>6397749.5999999996</v>
      </c>
      <c r="M20" s="136">
        <f t="shared" si="14"/>
        <v>6397749.5999999996</v>
      </c>
      <c r="N20" s="136">
        <f t="shared" si="14"/>
        <v>6397749.5999999996</v>
      </c>
      <c r="O20" s="136">
        <f t="shared" si="14"/>
        <v>1955133.18</v>
      </c>
      <c r="P20" s="136">
        <f t="shared" si="14"/>
        <v>1955133.18</v>
      </c>
      <c r="Q20" s="132"/>
    </row>
    <row r="21" spans="1:17" s="34" customFormat="1" ht="69.599999999999994" customHeight="1" thickBot="1" x14ac:dyDescent="0.25">
      <c r="A21" s="139"/>
      <c r="B21" s="248"/>
      <c r="C21" s="248"/>
      <c r="D21" s="132" t="s">
        <v>32</v>
      </c>
      <c r="E21" s="137"/>
      <c r="F21" s="132"/>
      <c r="G21" s="132"/>
      <c r="H21" s="132"/>
      <c r="I21" s="135">
        <f t="shared" si="1"/>
        <v>0</v>
      </c>
      <c r="J21" s="135">
        <f t="shared" si="2"/>
        <v>0</v>
      </c>
      <c r="K21" s="138"/>
      <c r="L21" s="138"/>
      <c r="M21" s="138"/>
      <c r="N21" s="138"/>
      <c r="O21" s="138"/>
      <c r="P21" s="138"/>
      <c r="Q21" s="132"/>
    </row>
    <row r="22" spans="1:17" s="34" customFormat="1" ht="69.599999999999994" customHeight="1" thickBot="1" x14ac:dyDescent="0.25">
      <c r="A22" s="139"/>
      <c r="B22" s="249"/>
      <c r="C22" s="249"/>
      <c r="D22" s="143" t="s">
        <v>69</v>
      </c>
      <c r="E22" s="137">
        <v>441</v>
      </c>
      <c r="F22" s="132" t="s">
        <v>79</v>
      </c>
      <c r="G22" s="132" t="s">
        <v>70</v>
      </c>
      <c r="H22" s="132" t="s">
        <v>70</v>
      </c>
      <c r="I22" s="135">
        <v>7925570.4000000004</v>
      </c>
      <c r="J22" s="135">
        <v>7925570.4000000004</v>
      </c>
      <c r="K22" s="138">
        <f>K145</f>
        <v>6397749.5999999996</v>
      </c>
      <c r="L22" s="138">
        <f>L145</f>
        <v>6397749.5999999996</v>
      </c>
      <c r="M22" s="138">
        <f t="shared" ref="M22:P22" si="15">M145</f>
        <v>6397749.5999999996</v>
      </c>
      <c r="N22" s="138">
        <f t="shared" si="15"/>
        <v>6397749.5999999996</v>
      </c>
      <c r="O22" s="138">
        <f t="shared" si="15"/>
        <v>1955133.18</v>
      </c>
      <c r="P22" s="138">
        <f t="shared" si="15"/>
        <v>1955133.18</v>
      </c>
      <c r="Q22" s="132"/>
    </row>
    <row r="23" spans="1:17" s="35" customFormat="1" ht="69.599999999999994" customHeight="1" thickBot="1" x14ac:dyDescent="0.25">
      <c r="A23" s="139"/>
      <c r="B23" s="247" t="s">
        <v>80</v>
      </c>
      <c r="C23" s="247" t="s">
        <v>81</v>
      </c>
      <c r="D23" s="132" t="s">
        <v>31</v>
      </c>
      <c r="E23" s="132">
        <v>0</v>
      </c>
      <c r="F23" s="132">
        <v>0</v>
      </c>
      <c r="G23" s="132">
        <v>0</v>
      </c>
      <c r="H23" s="132">
        <v>0</v>
      </c>
      <c r="I23" s="135">
        <f t="shared" si="1"/>
        <v>0</v>
      </c>
      <c r="J23" s="135">
        <f t="shared" si="2"/>
        <v>0</v>
      </c>
      <c r="K23" s="138">
        <v>0</v>
      </c>
      <c r="L23" s="138">
        <v>0</v>
      </c>
      <c r="M23" s="138">
        <v>0</v>
      </c>
      <c r="N23" s="138">
        <v>0</v>
      </c>
      <c r="O23" s="138">
        <v>0</v>
      </c>
      <c r="P23" s="138">
        <v>0</v>
      </c>
      <c r="Q23" s="132"/>
    </row>
    <row r="24" spans="1:17" s="35" customFormat="1" ht="144" customHeight="1" thickBot="1" x14ac:dyDescent="0.25">
      <c r="A24" s="139"/>
      <c r="B24" s="249"/>
      <c r="C24" s="249"/>
      <c r="D24" s="132" t="s">
        <v>32</v>
      </c>
      <c r="E24" s="132">
        <v>0</v>
      </c>
      <c r="F24" s="132">
        <v>0</v>
      </c>
      <c r="G24" s="132">
        <v>0</v>
      </c>
      <c r="H24" s="132">
        <v>0</v>
      </c>
      <c r="I24" s="135">
        <f t="shared" si="1"/>
        <v>0</v>
      </c>
      <c r="J24" s="135">
        <f t="shared" si="2"/>
        <v>0</v>
      </c>
      <c r="K24" s="138">
        <v>0</v>
      </c>
      <c r="L24" s="138">
        <v>0</v>
      </c>
      <c r="M24" s="138">
        <v>0</v>
      </c>
      <c r="N24" s="138">
        <v>0</v>
      </c>
      <c r="O24" s="138">
        <v>0</v>
      </c>
      <c r="P24" s="138">
        <v>0</v>
      </c>
      <c r="Q24" s="132"/>
    </row>
    <row r="25" spans="1:17" s="34" customFormat="1" ht="49.9" customHeight="1" thickBot="1" x14ac:dyDescent="0.25">
      <c r="A25" s="139"/>
      <c r="B25" s="247" t="s">
        <v>82</v>
      </c>
      <c r="C25" s="247" t="s">
        <v>239</v>
      </c>
      <c r="D25" s="132" t="s">
        <v>31</v>
      </c>
      <c r="E25" s="144" t="s">
        <v>70</v>
      </c>
      <c r="F25" s="145" t="s">
        <v>70</v>
      </c>
      <c r="G25" s="145" t="s">
        <v>70</v>
      </c>
      <c r="H25" s="145" t="s">
        <v>70</v>
      </c>
      <c r="I25" s="135">
        <f>I27</f>
        <v>13227171.73</v>
      </c>
      <c r="J25" s="135">
        <f>J27</f>
        <v>13105515.380000001</v>
      </c>
      <c r="K25" s="146">
        <f>K27</f>
        <v>15379855.300000001</v>
      </c>
      <c r="L25" s="146">
        <f t="shared" ref="L25:P25" si="16">L27</f>
        <v>15170280.08</v>
      </c>
      <c r="M25" s="146">
        <f t="shared" si="16"/>
        <v>15379855.300000001</v>
      </c>
      <c r="N25" s="146">
        <f t="shared" si="16"/>
        <v>15170280.08</v>
      </c>
      <c r="O25" s="146">
        <f t="shared" si="16"/>
        <v>14322847.699999999</v>
      </c>
      <c r="P25" s="146">
        <f t="shared" si="16"/>
        <v>14322847.699999999</v>
      </c>
      <c r="Q25" s="132"/>
    </row>
    <row r="26" spans="1:17" s="34" customFormat="1" ht="49.9" customHeight="1" thickBot="1" x14ac:dyDescent="0.25">
      <c r="A26" s="139"/>
      <c r="B26" s="248"/>
      <c r="C26" s="248"/>
      <c r="D26" s="132" t="s">
        <v>32</v>
      </c>
      <c r="E26" s="128"/>
      <c r="F26" s="20"/>
      <c r="G26" s="20"/>
      <c r="H26" s="20"/>
      <c r="I26" s="135">
        <f t="shared" si="1"/>
        <v>0</v>
      </c>
      <c r="J26" s="135">
        <f t="shared" si="2"/>
        <v>0</v>
      </c>
      <c r="K26" s="32"/>
      <c r="L26" s="32"/>
      <c r="M26" s="32"/>
      <c r="N26" s="32"/>
      <c r="O26" s="32"/>
      <c r="P26" s="32"/>
      <c r="Q26" s="132"/>
    </row>
    <row r="27" spans="1:17" s="34" customFormat="1" ht="109.9" customHeight="1" thickBot="1" x14ac:dyDescent="0.25">
      <c r="A27" s="139"/>
      <c r="B27" s="249"/>
      <c r="C27" s="249"/>
      <c r="D27" s="142" t="s">
        <v>72</v>
      </c>
      <c r="E27" s="128">
        <v>459</v>
      </c>
      <c r="F27" s="20" t="s">
        <v>84</v>
      </c>
      <c r="G27" s="20" t="s">
        <v>70</v>
      </c>
      <c r="H27" s="20" t="s">
        <v>70</v>
      </c>
      <c r="I27" s="135">
        <v>13227171.73</v>
      </c>
      <c r="J27" s="135">
        <v>13105515.380000001</v>
      </c>
      <c r="K27" s="147">
        <f>K153+K150+K154</f>
        <v>15379855.300000001</v>
      </c>
      <c r="L27" s="147">
        <f>L153+L150+L154</f>
        <v>15170280.08</v>
      </c>
      <c r="M27" s="147">
        <f>M153+M150+M154</f>
        <v>15379855.300000001</v>
      </c>
      <c r="N27" s="147">
        <f>N153+N150+N154</f>
        <v>15170280.08</v>
      </c>
      <c r="O27" s="147">
        <f t="shared" ref="O27:P27" si="17">O153+O150</f>
        <v>14322847.699999999</v>
      </c>
      <c r="P27" s="147">
        <f t="shared" si="17"/>
        <v>14322847.699999999</v>
      </c>
      <c r="Q27" s="132"/>
    </row>
    <row r="28" spans="1:17" s="34" customFormat="1" ht="26.25" thickBot="1" x14ac:dyDescent="0.25">
      <c r="A28" s="250"/>
      <c r="B28" s="250" t="s">
        <v>85</v>
      </c>
      <c r="C28" s="247" t="s">
        <v>86</v>
      </c>
      <c r="D28" s="132" t="s">
        <v>31</v>
      </c>
      <c r="E28" s="144" t="s">
        <v>70</v>
      </c>
      <c r="F28" s="145" t="s">
        <v>70</v>
      </c>
      <c r="G28" s="145" t="s">
        <v>70</v>
      </c>
      <c r="H28" s="145" t="s">
        <v>70</v>
      </c>
      <c r="I28" s="135">
        <f>I30</f>
        <v>709533.52</v>
      </c>
      <c r="J28" s="135">
        <f>J30</f>
        <v>709533.52</v>
      </c>
      <c r="K28" s="135">
        <f>K30</f>
        <v>827554</v>
      </c>
      <c r="L28" s="135">
        <f t="shared" ref="L28:P28" si="18">L30</f>
        <v>827554</v>
      </c>
      <c r="M28" s="135">
        <f t="shared" si="18"/>
        <v>827554</v>
      </c>
      <c r="N28" s="135">
        <f t="shared" si="18"/>
        <v>827554</v>
      </c>
      <c r="O28" s="135">
        <f t="shared" si="18"/>
        <v>889419.92</v>
      </c>
      <c r="P28" s="135">
        <f t="shared" si="18"/>
        <v>889419.92</v>
      </c>
      <c r="Q28" s="132"/>
    </row>
    <row r="29" spans="1:17" s="34" customFormat="1" ht="26.25" thickBot="1" x14ac:dyDescent="0.25">
      <c r="A29" s="251"/>
      <c r="B29" s="251"/>
      <c r="C29" s="248"/>
      <c r="D29" s="132" t="s">
        <v>32</v>
      </c>
      <c r="E29" s="128"/>
      <c r="F29" s="20"/>
      <c r="G29" s="20"/>
      <c r="H29" s="20"/>
      <c r="I29" s="135">
        <f t="shared" si="1"/>
        <v>0</v>
      </c>
      <c r="J29" s="135">
        <f t="shared" si="2"/>
        <v>0</v>
      </c>
      <c r="K29" s="32"/>
      <c r="L29" s="32"/>
      <c r="M29" s="32"/>
      <c r="N29" s="32"/>
      <c r="O29" s="32"/>
      <c r="P29" s="32"/>
      <c r="Q29" s="132"/>
    </row>
    <row r="30" spans="1:17" s="34" customFormat="1" ht="90.6" customHeight="1" thickBot="1" x14ac:dyDescent="0.25">
      <c r="A30" s="251"/>
      <c r="B30" s="251"/>
      <c r="C30" s="249"/>
      <c r="D30" s="148" t="s">
        <v>72</v>
      </c>
      <c r="E30" s="128">
        <v>459</v>
      </c>
      <c r="F30" s="20" t="s">
        <v>71</v>
      </c>
      <c r="G30" s="20">
        <v>910083000</v>
      </c>
      <c r="H30" s="20" t="s">
        <v>70</v>
      </c>
      <c r="I30" s="135">
        <v>709533.52</v>
      </c>
      <c r="J30" s="135">
        <v>709533.52</v>
      </c>
      <c r="K30" s="135">
        <v>827554</v>
      </c>
      <c r="L30" s="135">
        <f>K30</f>
        <v>827554</v>
      </c>
      <c r="M30" s="135">
        <f>K30</f>
        <v>827554</v>
      </c>
      <c r="N30" s="135">
        <f>M30</f>
        <v>827554</v>
      </c>
      <c r="O30" s="135">
        <v>889419.92</v>
      </c>
      <c r="P30" s="135">
        <v>889419.92</v>
      </c>
      <c r="Q30" s="132"/>
    </row>
    <row r="31" spans="1:17" s="34" customFormat="1" ht="26.25" thickBot="1" x14ac:dyDescent="0.25">
      <c r="A31" s="250"/>
      <c r="B31" s="250" t="s">
        <v>87</v>
      </c>
      <c r="C31" s="247" t="s">
        <v>88</v>
      </c>
      <c r="D31" s="132" t="s">
        <v>31</v>
      </c>
      <c r="E31" s="144" t="s">
        <v>70</v>
      </c>
      <c r="F31" s="145" t="s">
        <v>70</v>
      </c>
      <c r="G31" s="149" t="s">
        <v>70</v>
      </c>
      <c r="H31" s="145" t="s">
        <v>70</v>
      </c>
      <c r="I31" s="135">
        <f>I33</f>
        <v>140409</v>
      </c>
      <c r="J31" s="135">
        <f>J33</f>
        <v>140409</v>
      </c>
      <c r="K31" s="135">
        <f>K33</f>
        <v>107320</v>
      </c>
      <c r="L31" s="135">
        <f t="shared" ref="L31:P31" si="19">L33</f>
        <v>86170</v>
      </c>
      <c r="M31" s="135">
        <f t="shared" si="19"/>
        <v>107320</v>
      </c>
      <c r="N31" s="135">
        <f t="shared" si="19"/>
        <v>86170</v>
      </c>
      <c r="O31" s="135">
        <f t="shared" si="19"/>
        <v>143550</v>
      </c>
      <c r="P31" s="135">
        <f t="shared" si="19"/>
        <v>143550</v>
      </c>
      <c r="Q31" s="132"/>
    </row>
    <row r="32" spans="1:17" s="34" customFormat="1" ht="26.25" thickBot="1" x14ac:dyDescent="0.25">
      <c r="A32" s="251"/>
      <c r="B32" s="251"/>
      <c r="C32" s="248"/>
      <c r="D32" s="132" t="s">
        <v>32</v>
      </c>
      <c r="E32" s="132"/>
      <c r="F32" s="132"/>
      <c r="G32" s="132"/>
      <c r="H32" s="132"/>
      <c r="I32" s="135">
        <f t="shared" si="1"/>
        <v>0</v>
      </c>
      <c r="J32" s="135">
        <f t="shared" si="2"/>
        <v>0</v>
      </c>
      <c r="K32" s="138"/>
      <c r="L32" s="138"/>
      <c r="M32" s="138"/>
      <c r="N32" s="138"/>
      <c r="O32" s="138"/>
      <c r="P32" s="138"/>
      <c r="Q32" s="132"/>
    </row>
    <row r="33" spans="1:17" s="34" customFormat="1" ht="108.75" customHeight="1" thickBot="1" x14ac:dyDescent="0.25">
      <c r="A33" s="252"/>
      <c r="B33" s="252"/>
      <c r="C33" s="249"/>
      <c r="D33" s="148" t="s">
        <v>72</v>
      </c>
      <c r="E33" s="144">
        <v>459</v>
      </c>
      <c r="F33" s="145" t="s">
        <v>71</v>
      </c>
      <c r="G33" s="145">
        <v>910083010</v>
      </c>
      <c r="H33" s="145" t="s">
        <v>70</v>
      </c>
      <c r="I33" s="135">
        <v>140409</v>
      </c>
      <c r="J33" s="135">
        <v>140409</v>
      </c>
      <c r="K33" s="135">
        <v>107320</v>
      </c>
      <c r="L33" s="135">
        <v>86170</v>
      </c>
      <c r="M33" s="135">
        <f>K33</f>
        <v>107320</v>
      </c>
      <c r="N33" s="135">
        <f>L33</f>
        <v>86170</v>
      </c>
      <c r="O33" s="135">
        <v>143550</v>
      </c>
      <c r="P33" s="135">
        <v>143550</v>
      </c>
      <c r="Q33" s="132"/>
    </row>
    <row r="34" spans="1:17" s="34" customFormat="1" ht="26.25" thickBot="1" x14ac:dyDescent="0.25">
      <c r="A34" s="250"/>
      <c r="B34" s="250" t="s">
        <v>89</v>
      </c>
      <c r="C34" s="247" t="s">
        <v>90</v>
      </c>
      <c r="D34" s="132" t="s">
        <v>31</v>
      </c>
      <c r="E34" s="144" t="s">
        <v>70</v>
      </c>
      <c r="F34" s="145" t="s">
        <v>70</v>
      </c>
      <c r="G34" s="145" t="s">
        <v>70</v>
      </c>
      <c r="H34" s="145" t="s">
        <v>70</v>
      </c>
      <c r="I34" s="135">
        <f>I36</f>
        <v>5131310.0999999996</v>
      </c>
      <c r="J34" s="135">
        <f>J36</f>
        <v>5130503</v>
      </c>
      <c r="K34" s="135"/>
      <c r="L34" s="135"/>
      <c r="M34" s="135"/>
      <c r="N34" s="135"/>
      <c r="O34" s="135"/>
      <c r="P34" s="135"/>
      <c r="Q34" s="132"/>
    </row>
    <row r="35" spans="1:17" s="34" customFormat="1" ht="26.25" thickBot="1" x14ac:dyDescent="0.25">
      <c r="A35" s="251"/>
      <c r="B35" s="251"/>
      <c r="C35" s="248"/>
      <c r="D35" s="132" t="s">
        <v>32</v>
      </c>
      <c r="E35" s="132"/>
      <c r="F35" s="132"/>
      <c r="G35" s="132"/>
      <c r="H35" s="132"/>
      <c r="I35" s="135">
        <f t="shared" si="1"/>
        <v>0</v>
      </c>
      <c r="J35" s="135">
        <f t="shared" si="2"/>
        <v>0</v>
      </c>
      <c r="K35" s="138"/>
      <c r="L35" s="138"/>
      <c r="M35" s="138"/>
      <c r="N35" s="138"/>
      <c r="O35" s="138"/>
      <c r="P35" s="138"/>
      <c r="Q35" s="132"/>
    </row>
    <row r="36" spans="1:17" s="34" customFormat="1" ht="57.6" customHeight="1" thickBot="1" x14ac:dyDescent="0.25">
      <c r="A36" s="252"/>
      <c r="B36" s="252"/>
      <c r="C36" s="249"/>
      <c r="D36" s="148" t="s">
        <v>72</v>
      </c>
      <c r="E36" s="144">
        <v>459</v>
      </c>
      <c r="F36" s="145" t="s">
        <v>71</v>
      </c>
      <c r="G36" s="145" t="s">
        <v>147</v>
      </c>
      <c r="H36" s="145" t="s">
        <v>70</v>
      </c>
      <c r="I36" s="135">
        <v>5131310.0999999996</v>
      </c>
      <c r="J36" s="135">
        <v>5130503</v>
      </c>
      <c r="K36" s="135"/>
      <c r="L36" s="135"/>
      <c r="M36" s="135"/>
      <c r="N36" s="135"/>
      <c r="O36" s="135"/>
      <c r="P36" s="135"/>
      <c r="Q36" s="132"/>
    </row>
    <row r="37" spans="1:17" s="34" customFormat="1" ht="26.25" thickBot="1" x14ac:dyDescent="0.25">
      <c r="A37" s="250"/>
      <c r="B37" s="250" t="s">
        <v>91</v>
      </c>
      <c r="C37" s="247" t="s">
        <v>92</v>
      </c>
      <c r="D37" s="132" t="s">
        <v>31</v>
      </c>
      <c r="E37" s="144" t="s">
        <v>70</v>
      </c>
      <c r="F37" s="145" t="s">
        <v>70</v>
      </c>
      <c r="G37" s="145" t="s">
        <v>70</v>
      </c>
      <c r="H37" s="145" t="s">
        <v>70</v>
      </c>
      <c r="I37" s="135">
        <f>I39</f>
        <v>124073.42</v>
      </c>
      <c r="J37" s="135">
        <f>J39</f>
        <v>124073.42</v>
      </c>
      <c r="K37" s="135">
        <f>K39</f>
        <v>122176</v>
      </c>
      <c r="L37" s="135">
        <f t="shared" ref="L37:P37" si="20">L39</f>
        <v>114676</v>
      </c>
      <c r="M37" s="135">
        <f t="shared" si="20"/>
        <v>122176</v>
      </c>
      <c r="N37" s="135">
        <f>L37</f>
        <v>114676</v>
      </c>
      <c r="O37" s="135">
        <f t="shared" si="20"/>
        <v>124142.42</v>
      </c>
      <c r="P37" s="135">
        <f t="shared" si="20"/>
        <v>124142.42</v>
      </c>
      <c r="Q37" s="132"/>
    </row>
    <row r="38" spans="1:17" s="34" customFormat="1" ht="26.25" thickBot="1" x14ac:dyDescent="0.25">
      <c r="A38" s="251"/>
      <c r="B38" s="251"/>
      <c r="C38" s="248"/>
      <c r="D38" s="132" t="s">
        <v>32</v>
      </c>
      <c r="E38" s="132"/>
      <c r="F38" s="132"/>
      <c r="G38" s="132"/>
      <c r="H38" s="132"/>
      <c r="I38" s="135">
        <f t="shared" si="1"/>
        <v>0</v>
      </c>
      <c r="J38" s="135">
        <f t="shared" si="2"/>
        <v>0</v>
      </c>
      <c r="K38" s="138"/>
      <c r="L38" s="138"/>
      <c r="M38" s="138"/>
      <c r="N38" s="138"/>
      <c r="O38" s="138"/>
      <c r="P38" s="138"/>
      <c r="Q38" s="132"/>
    </row>
    <row r="39" spans="1:17" s="34" customFormat="1" ht="72" customHeight="1" thickBot="1" x14ac:dyDescent="0.25">
      <c r="A39" s="252"/>
      <c r="B39" s="252"/>
      <c r="C39" s="249"/>
      <c r="D39" s="148" t="s">
        <v>72</v>
      </c>
      <c r="E39" s="144">
        <v>459</v>
      </c>
      <c r="F39" s="145" t="s">
        <v>71</v>
      </c>
      <c r="G39" s="145">
        <v>910083040</v>
      </c>
      <c r="H39" s="145" t="s">
        <v>70</v>
      </c>
      <c r="I39" s="135">
        <v>124073.42</v>
      </c>
      <c r="J39" s="135">
        <v>124073.42</v>
      </c>
      <c r="K39" s="135">
        <v>122176</v>
      </c>
      <c r="L39" s="135">
        <v>114676</v>
      </c>
      <c r="M39" s="135">
        <f>K39</f>
        <v>122176</v>
      </c>
      <c r="N39" s="135">
        <f>L39</f>
        <v>114676</v>
      </c>
      <c r="O39" s="135">
        <v>124142.42</v>
      </c>
      <c r="P39" s="135">
        <v>124142.42</v>
      </c>
      <c r="Q39" s="132"/>
    </row>
    <row r="40" spans="1:17" s="34" customFormat="1" ht="26.25" thickBot="1" x14ac:dyDescent="0.25">
      <c r="A40" s="250"/>
      <c r="B40" s="250" t="s">
        <v>93</v>
      </c>
      <c r="C40" s="247" t="s">
        <v>94</v>
      </c>
      <c r="D40" s="132" t="s">
        <v>31</v>
      </c>
      <c r="E40" s="144">
        <v>459</v>
      </c>
      <c r="F40" s="145" t="s">
        <v>71</v>
      </c>
      <c r="G40" s="145" t="s">
        <v>70</v>
      </c>
      <c r="H40" s="145" t="s">
        <v>70</v>
      </c>
      <c r="I40" s="135">
        <f>I42</f>
        <v>1154307.3999999999</v>
      </c>
      <c r="J40" s="135">
        <f>J42</f>
        <v>1102984.6299999999</v>
      </c>
      <c r="K40" s="135">
        <f>K42</f>
        <v>864037.87</v>
      </c>
      <c r="L40" s="135">
        <f t="shared" ref="L40:P40" si="21">L42</f>
        <v>864037.87</v>
      </c>
      <c r="M40" s="135">
        <f t="shared" si="21"/>
        <v>864037.87</v>
      </c>
      <c r="N40" s="135">
        <f t="shared" si="21"/>
        <v>864037.87</v>
      </c>
      <c r="O40" s="135">
        <f t="shared" si="21"/>
        <v>843111.53</v>
      </c>
      <c r="P40" s="135">
        <f t="shared" si="21"/>
        <v>843111.53</v>
      </c>
      <c r="Q40" s="132"/>
    </row>
    <row r="41" spans="1:17" s="34" customFormat="1" ht="26.25" thickBot="1" x14ac:dyDescent="0.25">
      <c r="A41" s="251"/>
      <c r="B41" s="251"/>
      <c r="C41" s="248"/>
      <c r="D41" s="132" t="s">
        <v>32</v>
      </c>
      <c r="E41" s="132"/>
      <c r="F41" s="132"/>
      <c r="G41" s="132"/>
      <c r="H41" s="132"/>
      <c r="I41" s="135"/>
      <c r="J41" s="135"/>
      <c r="K41" s="138"/>
      <c r="L41" s="138"/>
      <c r="M41" s="138"/>
      <c r="N41" s="138"/>
      <c r="O41" s="138"/>
      <c r="P41" s="138"/>
      <c r="Q41" s="132"/>
    </row>
    <row r="42" spans="1:17" s="34" customFormat="1" ht="74.25" customHeight="1" thickBot="1" x14ac:dyDescent="0.25">
      <c r="A42" s="252"/>
      <c r="B42" s="252"/>
      <c r="C42" s="249"/>
      <c r="D42" s="148" t="s">
        <v>72</v>
      </c>
      <c r="E42" s="144">
        <v>459</v>
      </c>
      <c r="F42" s="145" t="s">
        <v>71</v>
      </c>
      <c r="G42" s="145">
        <v>910083050</v>
      </c>
      <c r="H42" s="145" t="s">
        <v>70</v>
      </c>
      <c r="I42" s="135">
        <v>1154307.3999999999</v>
      </c>
      <c r="J42" s="135">
        <v>1102984.6299999999</v>
      </c>
      <c r="K42" s="135">
        <v>864037.87</v>
      </c>
      <c r="L42" s="135">
        <f>K42</f>
        <v>864037.87</v>
      </c>
      <c r="M42" s="135">
        <f>K42</f>
        <v>864037.87</v>
      </c>
      <c r="N42" s="135">
        <f>M42</f>
        <v>864037.87</v>
      </c>
      <c r="O42" s="135">
        <v>843111.53</v>
      </c>
      <c r="P42" s="135">
        <v>843111.53</v>
      </c>
      <c r="Q42" s="132"/>
    </row>
    <row r="43" spans="1:17" s="34" customFormat="1" ht="26.25" thickBot="1" x14ac:dyDescent="0.25">
      <c r="A43" s="250"/>
      <c r="B43" s="250" t="s">
        <v>95</v>
      </c>
      <c r="C43" s="247" t="s">
        <v>96</v>
      </c>
      <c r="D43" s="132" t="s">
        <v>31</v>
      </c>
      <c r="E43" s="144">
        <v>459</v>
      </c>
      <c r="F43" s="145" t="s">
        <v>71</v>
      </c>
      <c r="G43" s="145" t="s">
        <v>70</v>
      </c>
      <c r="H43" s="145" t="s">
        <v>70</v>
      </c>
      <c r="I43" s="135">
        <f>I45</f>
        <v>782127.68</v>
      </c>
      <c r="J43" s="135">
        <f>J45</f>
        <v>782127.68</v>
      </c>
      <c r="K43" s="135">
        <f>K45</f>
        <v>553425</v>
      </c>
      <c r="L43" s="135">
        <f t="shared" ref="L43:P43" si="22">L45</f>
        <v>552975</v>
      </c>
      <c r="M43" s="135">
        <f t="shared" si="22"/>
        <v>553425</v>
      </c>
      <c r="N43" s="135">
        <f t="shared" si="22"/>
        <v>552975</v>
      </c>
      <c r="O43" s="135">
        <f t="shared" si="22"/>
        <v>363100</v>
      </c>
      <c r="P43" s="135">
        <f t="shared" si="22"/>
        <v>363100</v>
      </c>
      <c r="Q43" s="132"/>
    </row>
    <row r="44" spans="1:17" s="34" customFormat="1" ht="26.25" thickBot="1" x14ac:dyDescent="0.25">
      <c r="A44" s="251"/>
      <c r="B44" s="251"/>
      <c r="C44" s="248"/>
      <c r="D44" s="132" t="s">
        <v>32</v>
      </c>
      <c r="E44" s="132"/>
      <c r="F44" s="132"/>
      <c r="G44" s="132"/>
      <c r="H44" s="132"/>
      <c r="I44" s="135"/>
      <c r="J44" s="135"/>
      <c r="K44" s="138"/>
      <c r="L44" s="138"/>
      <c r="M44" s="138"/>
      <c r="N44" s="138"/>
      <c r="O44" s="138"/>
      <c r="P44" s="138"/>
      <c r="Q44" s="132"/>
    </row>
    <row r="45" spans="1:17" s="34" customFormat="1" ht="99.75" customHeight="1" thickBot="1" x14ac:dyDescent="0.25">
      <c r="A45" s="252"/>
      <c r="B45" s="252"/>
      <c r="C45" s="249"/>
      <c r="D45" s="148" t="s">
        <v>72</v>
      </c>
      <c r="E45" s="144">
        <v>459</v>
      </c>
      <c r="F45" s="145" t="s">
        <v>71</v>
      </c>
      <c r="G45" s="145">
        <v>910083060</v>
      </c>
      <c r="H45" s="145" t="s">
        <v>70</v>
      </c>
      <c r="I45" s="135">
        <v>782127.68</v>
      </c>
      <c r="J45" s="135">
        <v>782127.68</v>
      </c>
      <c r="K45" s="135">
        <v>553425</v>
      </c>
      <c r="L45" s="135">
        <v>552975</v>
      </c>
      <c r="M45" s="135">
        <f>K45</f>
        <v>553425</v>
      </c>
      <c r="N45" s="135">
        <f>L45</f>
        <v>552975</v>
      </c>
      <c r="O45" s="135">
        <v>363100</v>
      </c>
      <c r="P45" s="135">
        <v>363100</v>
      </c>
      <c r="Q45" s="132"/>
    </row>
    <row r="46" spans="1:17" s="35" customFormat="1" ht="26.25" thickBot="1" x14ac:dyDescent="0.25">
      <c r="A46" s="255"/>
      <c r="B46" s="250" t="s">
        <v>222</v>
      </c>
      <c r="C46" s="247" t="s">
        <v>238</v>
      </c>
      <c r="D46" s="132" t="s">
        <v>31</v>
      </c>
      <c r="E46" s="144">
        <v>459</v>
      </c>
      <c r="F46" s="145" t="s">
        <v>71</v>
      </c>
      <c r="G46" s="145" t="s">
        <v>70</v>
      </c>
      <c r="H46" s="145" t="s">
        <v>70</v>
      </c>
      <c r="I46" s="135"/>
      <c r="J46" s="135"/>
      <c r="K46" s="135">
        <f>K48</f>
        <v>500000</v>
      </c>
      <c r="L46" s="135">
        <f t="shared" ref="L46:P46" si="23">L48</f>
        <v>500000</v>
      </c>
      <c r="M46" s="135">
        <f t="shared" si="23"/>
        <v>500000</v>
      </c>
      <c r="N46" s="135">
        <f t="shared" si="23"/>
        <v>500000</v>
      </c>
      <c r="O46" s="135">
        <f t="shared" si="23"/>
        <v>0</v>
      </c>
      <c r="P46" s="135">
        <f t="shared" si="23"/>
        <v>0</v>
      </c>
      <c r="Q46" s="132"/>
    </row>
    <row r="47" spans="1:17" s="35" customFormat="1" ht="26.25" thickBot="1" x14ac:dyDescent="0.25">
      <c r="A47" s="256"/>
      <c r="B47" s="251"/>
      <c r="C47" s="248"/>
      <c r="D47" s="132" t="s">
        <v>32</v>
      </c>
      <c r="E47" s="132"/>
      <c r="F47" s="132"/>
      <c r="G47" s="132"/>
      <c r="H47" s="132"/>
      <c r="I47" s="135"/>
      <c r="J47" s="135"/>
      <c r="K47" s="138"/>
      <c r="L47" s="138"/>
      <c r="M47" s="138"/>
      <c r="N47" s="138"/>
      <c r="O47" s="138"/>
      <c r="P47" s="138"/>
      <c r="Q47" s="132"/>
    </row>
    <row r="48" spans="1:17" s="34" customFormat="1" ht="139.5" customHeight="1" thickBot="1" x14ac:dyDescent="0.25">
      <c r="A48" s="257"/>
      <c r="B48" s="252"/>
      <c r="C48" s="249"/>
      <c r="D48" s="148" t="s">
        <v>72</v>
      </c>
      <c r="E48" s="144">
        <v>459</v>
      </c>
      <c r="F48" s="145" t="s">
        <v>71</v>
      </c>
      <c r="G48" s="145">
        <v>910074180</v>
      </c>
      <c r="H48" s="145" t="s">
        <v>70</v>
      </c>
      <c r="I48" s="135"/>
      <c r="J48" s="135"/>
      <c r="K48" s="135">
        <v>500000</v>
      </c>
      <c r="L48" s="135">
        <v>500000</v>
      </c>
      <c r="M48" s="135">
        <f>K48</f>
        <v>500000</v>
      </c>
      <c r="N48" s="135">
        <f>M48</f>
        <v>500000</v>
      </c>
      <c r="O48" s="135"/>
      <c r="P48" s="135"/>
      <c r="Q48" s="132"/>
    </row>
    <row r="49" spans="1:17" s="34" customFormat="1" ht="26.25" thickBot="1" x14ac:dyDescent="0.25">
      <c r="A49" s="250"/>
      <c r="B49" s="250" t="s">
        <v>220</v>
      </c>
      <c r="C49" s="247" t="s">
        <v>236</v>
      </c>
      <c r="D49" s="132" t="s">
        <v>31</v>
      </c>
      <c r="E49" s="144">
        <v>459</v>
      </c>
      <c r="F49" s="145" t="s">
        <v>71</v>
      </c>
      <c r="G49" s="145" t="s">
        <v>70</v>
      </c>
      <c r="H49" s="145" t="s">
        <v>70</v>
      </c>
      <c r="I49" s="135"/>
      <c r="J49" s="135"/>
      <c r="K49" s="135">
        <f>K51</f>
        <v>50000</v>
      </c>
      <c r="L49" s="135">
        <f t="shared" ref="L49:O49" si="24">L51</f>
        <v>50000</v>
      </c>
      <c r="M49" s="135">
        <f t="shared" si="24"/>
        <v>50000</v>
      </c>
      <c r="N49" s="135">
        <f t="shared" si="24"/>
        <v>50000</v>
      </c>
      <c r="O49" s="135">
        <f t="shared" si="24"/>
        <v>0</v>
      </c>
      <c r="P49" s="135">
        <f>P51</f>
        <v>0</v>
      </c>
      <c r="Q49" s="132"/>
    </row>
    <row r="50" spans="1:17" s="34" customFormat="1" ht="26.25" thickBot="1" x14ac:dyDescent="0.25">
      <c r="A50" s="251"/>
      <c r="B50" s="251"/>
      <c r="C50" s="248"/>
      <c r="D50" s="132" t="s">
        <v>32</v>
      </c>
      <c r="E50" s="132"/>
      <c r="F50" s="132"/>
      <c r="G50" s="132"/>
      <c r="H50" s="132"/>
      <c r="I50" s="135"/>
      <c r="J50" s="135"/>
      <c r="K50" s="138"/>
      <c r="L50" s="138"/>
      <c r="M50" s="138"/>
      <c r="N50" s="138"/>
      <c r="O50" s="138"/>
      <c r="P50" s="138"/>
      <c r="Q50" s="132"/>
    </row>
    <row r="51" spans="1:17" s="34" customFormat="1" ht="156" customHeight="1" thickBot="1" x14ac:dyDescent="0.25">
      <c r="A51" s="252"/>
      <c r="B51" s="252"/>
      <c r="C51" s="249"/>
      <c r="D51" s="148" t="s">
        <v>72</v>
      </c>
      <c r="E51" s="144">
        <v>459</v>
      </c>
      <c r="F51" s="145" t="s">
        <v>71</v>
      </c>
      <c r="G51" s="145" t="s">
        <v>237</v>
      </c>
      <c r="H51" s="145" t="s">
        <v>70</v>
      </c>
      <c r="I51" s="135"/>
      <c r="J51" s="135"/>
      <c r="K51" s="135">
        <v>50000</v>
      </c>
      <c r="L51" s="135">
        <v>50000</v>
      </c>
      <c r="M51" s="135">
        <f>K51</f>
        <v>50000</v>
      </c>
      <c r="N51" s="135">
        <f>M51</f>
        <v>50000</v>
      </c>
      <c r="O51" s="135"/>
      <c r="P51" s="135"/>
      <c r="Q51" s="132"/>
    </row>
    <row r="52" spans="1:17" s="34" customFormat="1" ht="26.25" thickBot="1" x14ac:dyDescent="0.25">
      <c r="A52" s="250"/>
      <c r="B52" s="250" t="s">
        <v>97</v>
      </c>
      <c r="C52" s="247" t="s">
        <v>98</v>
      </c>
      <c r="D52" s="132" t="s">
        <v>31</v>
      </c>
      <c r="E52" s="144">
        <v>459</v>
      </c>
      <c r="F52" s="145" t="s">
        <v>71</v>
      </c>
      <c r="G52" s="145" t="s">
        <v>70</v>
      </c>
      <c r="H52" s="145" t="s">
        <v>70</v>
      </c>
      <c r="I52" s="135">
        <f>I54</f>
        <v>1280.79</v>
      </c>
      <c r="J52" s="135">
        <f>J54</f>
        <v>1280.79</v>
      </c>
      <c r="K52" s="135">
        <f>K54</f>
        <v>1125</v>
      </c>
      <c r="L52" s="135">
        <f t="shared" ref="L52:P52" si="25">L54</f>
        <v>1125</v>
      </c>
      <c r="M52" s="135">
        <f t="shared" si="25"/>
        <v>1125</v>
      </c>
      <c r="N52" s="135">
        <f t="shared" si="25"/>
        <v>1125</v>
      </c>
      <c r="O52" s="135">
        <f t="shared" si="25"/>
        <v>1280.79</v>
      </c>
      <c r="P52" s="135">
        <f t="shared" si="25"/>
        <v>1280.79</v>
      </c>
      <c r="Q52" s="132"/>
    </row>
    <row r="53" spans="1:17" s="34" customFormat="1" ht="26.25" thickBot="1" x14ac:dyDescent="0.25">
      <c r="A53" s="251"/>
      <c r="B53" s="251"/>
      <c r="C53" s="248"/>
      <c r="D53" s="132" t="s">
        <v>32</v>
      </c>
      <c r="E53" s="132"/>
      <c r="F53" s="132"/>
      <c r="G53" s="132"/>
      <c r="H53" s="132"/>
      <c r="I53" s="135">
        <f t="shared" si="1"/>
        <v>0</v>
      </c>
      <c r="J53" s="135">
        <f t="shared" si="2"/>
        <v>0</v>
      </c>
      <c r="K53" s="138"/>
      <c r="L53" s="138"/>
      <c r="M53" s="138"/>
      <c r="N53" s="138"/>
      <c r="O53" s="138"/>
      <c r="P53" s="138"/>
      <c r="Q53" s="132"/>
    </row>
    <row r="54" spans="1:17" s="34" customFormat="1" ht="66.75" customHeight="1" thickBot="1" x14ac:dyDescent="0.25">
      <c r="A54" s="252"/>
      <c r="B54" s="252"/>
      <c r="C54" s="249"/>
      <c r="D54" s="148" t="s">
        <v>72</v>
      </c>
      <c r="E54" s="144">
        <v>459</v>
      </c>
      <c r="F54" s="145" t="s">
        <v>71</v>
      </c>
      <c r="G54" s="145">
        <v>910083070</v>
      </c>
      <c r="H54" s="145" t="s">
        <v>70</v>
      </c>
      <c r="I54" s="135">
        <v>1280.79</v>
      </c>
      <c r="J54" s="135">
        <v>1280.79</v>
      </c>
      <c r="K54" s="135">
        <v>1125</v>
      </c>
      <c r="L54" s="135">
        <v>1125</v>
      </c>
      <c r="M54" s="135">
        <f>K54</f>
        <v>1125</v>
      </c>
      <c r="N54" s="135">
        <f>L54</f>
        <v>1125</v>
      </c>
      <c r="O54" s="135">
        <v>1280.79</v>
      </c>
      <c r="P54" s="135">
        <v>1280.79</v>
      </c>
      <c r="Q54" s="132"/>
    </row>
    <row r="55" spans="1:17" s="34" customFormat="1" ht="33.75" customHeight="1" thickBot="1" x14ac:dyDescent="0.25">
      <c r="A55" s="247"/>
      <c r="B55" s="247" t="s">
        <v>99</v>
      </c>
      <c r="C55" s="253" t="s">
        <v>100</v>
      </c>
      <c r="D55" s="132" t="s">
        <v>31</v>
      </c>
      <c r="E55" s="145" t="s">
        <v>70</v>
      </c>
      <c r="F55" s="145" t="s">
        <v>70</v>
      </c>
      <c r="G55" s="145" t="s">
        <v>70</v>
      </c>
      <c r="H55" s="145" t="s">
        <v>70</v>
      </c>
      <c r="I55" s="135">
        <f>I57</f>
        <v>25871001.690000001</v>
      </c>
      <c r="J55" s="135">
        <f>J57</f>
        <v>25871001.690000001</v>
      </c>
      <c r="K55" s="135">
        <f>K57</f>
        <v>22177332.52</v>
      </c>
      <c r="L55" s="135">
        <f t="shared" ref="L55:P55" si="26">L57</f>
        <v>21341974.43</v>
      </c>
      <c r="M55" s="135">
        <f t="shared" si="26"/>
        <v>22177332.52</v>
      </c>
      <c r="N55" s="135">
        <f t="shared" si="26"/>
        <v>21341974.43</v>
      </c>
      <c r="O55" s="135">
        <f t="shared" si="26"/>
        <v>27137217.82</v>
      </c>
      <c r="P55" s="135">
        <f t="shared" si="26"/>
        <v>27137217.82</v>
      </c>
      <c r="Q55" s="132"/>
    </row>
    <row r="56" spans="1:17" s="34" customFormat="1" ht="26.25" thickBot="1" x14ac:dyDescent="0.25">
      <c r="A56" s="248"/>
      <c r="B56" s="248"/>
      <c r="C56" s="254"/>
      <c r="D56" s="132" t="s">
        <v>32</v>
      </c>
      <c r="E56" s="132"/>
      <c r="F56" s="132"/>
      <c r="G56" s="132"/>
      <c r="H56" s="132"/>
      <c r="I56" s="135">
        <f t="shared" si="1"/>
        <v>0</v>
      </c>
      <c r="J56" s="135">
        <f t="shared" si="2"/>
        <v>0</v>
      </c>
      <c r="K56" s="138"/>
      <c r="L56" s="138"/>
      <c r="M56" s="138"/>
      <c r="N56" s="138"/>
      <c r="O56" s="138"/>
      <c r="P56" s="138"/>
      <c r="Q56" s="132"/>
    </row>
    <row r="57" spans="1:17" s="34" customFormat="1" ht="69.75" customHeight="1" thickBot="1" x14ac:dyDescent="0.25">
      <c r="A57" s="248"/>
      <c r="B57" s="248"/>
      <c r="C57" s="254"/>
      <c r="D57" s="150" t="s">
        <v>72</v>
      </c>
      <c r="E57" s="144">
        <v>459</v>
      </c>
      <c r="F57" s="145" t="s">
        <v>71</v>
      </c>
      <c r="G57" s="145" t="s">
        <v>70</v>
      </c>
      <c r="H57" s="145" t="s">
        <v>70</v>
      </c>
      <c r="I57" s="135">
        <v>25871001.690000001</v>
      </c>
      <c r="J57" s="135">
        <v>25871001.690000001</v>
      </c>
      <c r="K57" s="135">
        <v>22177332.52</v>
      </c>
      <c r="L57" s="135">
        <v>21341974.43</v>
      </c>
      <c r="M57" s="135">
        <f>K57</f>
        <v>22177332.52</v>
      </c>
      <c r="N57" s="135">
        <f>L57</f>
        <v>21341974.43</v>
      </c>
      <c r="O57" s="135">
        <v>27137217.82</v>
      </c>
      <c r="P57" s="135">
        <v>27137217.82</v>
      </c>
      <c r="Q57" s="132"/>
    </row>
    <row r="58" spans="1:17" s="33" customFormat="1" ht="26.25" hidden="1" thickBot="1" x14ac:dyDescent="0.25">
      <c r="A58" s="255"/>
      <c r="B58" s="255" t="s">
        <v>101</v>
      </c>
      <c r="C58" s="275" t="s">
        <v>102</v>
      </c>
      <c r="D58" s="151" t="s">
        <v>31</v>
      </c>
      <c r="E58" s="152">
        <v>441</v>
      </c>
      <c r="F58" s="153" t="s">
        <v>71</v>
      </c>
      <c r="G58" s="153" t="s">
        <v>70</v>
      </c>
      <c r="H58" s="153" t="s">
        <v>70</v>
      </c>
      <c r="I58" s="154">
        <f t="shared" si="1"/>
        <v>0</v>
      </c>
      <c r="J58" s="154">
        <f t="shared" si="2"/>
        <v>0</v>
      </c>
      <c r="K58" s="154">
        <v>0</v>
      </c>
      <c r="L58" s="154">
        <v>0</v>
      </c>
      <c r="M58" s="154">
        <v>0</v>
      </c>
      <c r="N58" s="154">
        <v>0</v>
      </c>
      <c r="O58" s="154"/>
      <c r="P58" s="154">
        <v>0</v>
      </c>
      <c r="Q58" s="151"/>
    </row>
    <row r="59" spans="1:17" s="33" customFormat="1" ht="26.25" hidden="1" thickBot="1" x14ac:dyDescent="0.25">
      <c r="A59" s="256"/>
      <c r="B59" s="256"/>
      <c r="C59" s="276"/>
      <c r="D59" s="151" t="s">
        <v>32</v>
      </c>
      <c r="E59" s="151"/>
      <c r="F59" s="151"/>
      <c r="G59" s="151"/>
      <c r="H59" s="151"/>
      <c r="I59" s="154">
        <f t="shared" si="1"/>
        <v>0</v>
      </c>
      <c r="J59" s="154">
        <f t="shared" si="2"/>
        <v>0</v>
      </c>
      <c r="K59" s="155"/>
      <c r="L59" s="155"/>
      <c r="M59" s="155"/>
      <c r="N59" s="155"/>
      <c r="O59" s="155"/>
      <c r="P59" s="155"/>
      <c r="Q59" s="151"/>
    </row>
    <row r="60" spans="1:17" s="33" customFormat="1" ht="14.45" hidden="1" customHeight="1" thickBot="1" x14ac:dyDescent="0.25">
      <c r="A60" s="257"/>
      <c r="B60" s="257"/>
      <c r="C60" s="277"/>
      <c r="D60" s="156" t="s">
        <v>69</v>
      </c>
      <c r="E60" s="152">
        <v>441</v>
      </c>
      <c r="F60" s="153" t="s">
        <v>71</v>
      </c>
      <c r="G60" s="153">
        <v>910080005</v>
      </c>
      <c r="H60" s="153" t="s">
        <v>70</v>
      </c>
      <c r="I60" s="154">
        <f t="shared" si="1"/>
        <v>0</v>
      </c>
      <c r="J60" s="154">
        <f t="shared" si="2"/>
        <v>0</v>
      </c>
      <c r="K60" s="154">
        <v>0</v>
      </c>
      <c r="L60" s="154">
        <v>0</v>
      </c>
      <c r="M60" s="154">
        <v>0</v>
      </c>
      <c r="N60" s="154">
        <v>0</v>
      </c>
      <c r="O60" s="154"/>
      <c r="P60" s="154">
        <v>0</v>
      </c>
      <c r="Q60" s="151"/>
    </row>
    <row r="61" spans="1:17" s="34" customFormat="1" ht="26.25" thickBot="1" x14ac:dyDescent="0.25">
      <c r="A61" s="250"/>
      <c r="B61" s="250" t="s">
        <v>103</v>
      </c>
      <c r="C61" s="247" t="s">
        <v>104</v>
      </c>
      <c r="D61" s="132" t="s">
        <v>31</v>
      </c>
      <c r="E61" s="144">
        <v>441</v>
      </c>
      <c r="F61" s="145" t="s">
        <v>71</v>
      </c>
      <c r="G61" s="145" t="s">
        <v>70</v>
      </c>
      <c r="H61" s="145" t="s">
        <v>70</v>
      </c>
      <c r="I61" s="135">
        <f>I63</f>
        <v>4123500</v>
      </c>
      <c r="J61" s="135">
        <f>J63</f>
        <v>4123500</v>
      </c>
      <c r="K61" s="135"/>
      <c r="L61" s="135"/>
      <c r="M61" s="135"/>
      <c r="N61" s="135"/>
      <c r="O61" s="135"/>
      <c r="P61" s="135"/>
      <c r="Q61" s="145"/>
    </row>
    <row r="62" spans="1:17" s="34" customFormat="1" ht="26.25" thickBot="1" x14ac:dyDescent="0.25">
      <c r="A62" s="251"/>
      <c r="B62" s="251"/>
      <c r="C62" s="248"/>
      <c r="D62" s="132" t="s">
        <v>32</v>
      </c>
      <c r="E62" s="132"/>
      <c r="F62" s="132"/>
      <c r="G62" s="132"/>
      <c r="H62" s="132"/>
      <c r="I62" s="135">
        <f t="shared" si="1"/>
        <v>0</v>
      </c>
      <c r="J62" s="135">
        <f t="shared" si="2"/>
        <v>0</v>
      </c>
      <c r="K62" s="138"/>
      <c r="L62" s="138"/>
      <c r="M62" s="138"/>
      <c r="N62" s="138"/>
      <c r="O62" s="138"/>
      <c r="P62" s="138"/>
      <c r="Q62" s="132"/>
    </row>
    <row r="63" spans="1:17" s="34" customFormat="1" ht="34.5" customHeight="1" thickBot="1" x14ac:dyDescent="0.25">
      <c r="A63" s="252"/>
      <c r="B63" s="252"/>
      <c r="C63" s="249"/>
      <c r="D63" s="157" t="s">
        <v>69</v>
      </c>
      <c r="E63" s="144">
        <v>441</v>
      </c>
      <c r="F63" s="145" t="s">
        <v>71</v>
      </c>
      <c r="G63" s="145">
        <v>910081170</v>
      </c>
      <c r="H63" s="145" t="s">
        <v>70</v>
      </c>
      <c r="I63" s="135">
        <v>4123500</v>
      </c>
      <c r="J63" s="135">
        <v>4123500</v>
      </c>
      <c r="K63" s="135"/>
      <c r="L63" s="135"/>
      <c r="M63" s="135"/>
      <c r="N63" s="135"/>
      <c r="O63" s="135"/>
      <c r="P63" s="135"/>
      <c r="Q63" s="145"/>
    </row>
    <row r="64" spans="1:17" s="34" customFormat="1" ht="26.25" hidden="1" thickBot="1" x14ac:dyDescent="0.25">
      <c r="A64" s="250"/>
      <c r="B64" s="250" t="s">
        <v>105</v>
      </c>
      <c r="C64" s="247" t="s">
        <v>106</v>
      </c>
      <c r="D64" s="132" t="s">
        <v>31</v>
      </c>
      <c r="E64" s="144">
        <v>441</v>
      </c>
      <c r="F64" s="145" t="s">
        <v>71</v>
      </c>
      <c r="G64" s="145" t="s">
        <v>70</v>
      </c>
      <c r="H64" s="145" t="s">
        <v>70</v>
      </c>
      <c r="I64" s="135">
        <f t="shared" si="1"/>
        <v>0</v>
      </c>
      <c r="J64" s="135">
        <f t="shared" si="2"/>
        <v>0</v>
      </c>
      <c r="K64" s="135">
        <v>0</v>
      </c>
      <c r="L64" s="135">
        <v>0</v>
      </c>
      <c r="M64" s="135">
        <v>0</v>
      </c>
      <c r="N64" s="135">
        <v>0</v>
      </c>
      <c r="O64" s="135">
        <v>0</v>
      </c>
      <c r="P64" s="135">
        <v>0</v>
      </c>
      <c r="Q64" s="145"/>
    </row>
    <row r="65" spans="1:17" s="34" customFormat="1" ht="26.25" hidden="1" thickBot="1" x14ac:dyDescent="0.25">
      <c r="A65" s="251"/>
      <c r="B65" s="251"/>
      <c r="C65" s="248"/>
      <c r="D65" s="132" t="s">
        <v>32</v>
      </c>
      <c r="E65" s="132"/>
      <c r="F65" s="132"/>
      <c r="G65" s="132"/>
      <c r="H65" s="132"/>
      <c r="I65" s="135">
        <f t="shared" si="1"/>
        <v>0</v>
      </c>
      <c r="J65" s="135">
        <f t="shared" si="2"/>
        <v>0</v>
      </c>
      <c r="K65" s="138">
        <v>0</v>
      </c>
      <c r="L65" s="138"/>
      <c r="M65" s="138"/>
      <c r="N65" s="138"/>
      <c r="O65" s="138"/>
      <c r="P65" s="138"/>
      <c r="Q65" s="132"/>
    </row>
    <row r="66" spans="1:17" s="34" customFormat="1" ht="36.6" hidden="1" customHeight="1" thickBot="1" x14ac:dyDescent="0.25">
      <c r="A66" s="252"/>
      <c r="B66" s="252"/>
      <c r="C66" s="249"/>
      <c r="D66" s="157" t="s">
        <v>69</v>
      </c>
      <c r="E66" s="144">
        <v>441</v>
      </c>
      <c r="F66" s="145" t="s">
        <v>71</v>
      </c>
      <c r="G66" s="145" t="s">
        <v>70</v>
      </c>
      <c r="H66" s="145" t="s">
        <v>70</v>
      </c>
      <c r="I66" s="135">
        <f t="shared" si="1"/>
        <v>0</v>
      </c>
      <c r="J66" s="135">
        <f t="shared" si="2"/>
        <v>0</v>
      </c>
      <c r="K66" s="135">
        <v>0</v>
      </c>
      <c r="L66" s="135">
        <v>0</v>
      </c>
      <c r="M66" s="135">
        <v>0</v>
      </c>
      <c r="N66" s="135">
        <v>0</v>
      </c>
      <c r="O66" s="135">
        <v>0</v>
      </c>
      <c r="P66" s="135">
        <v>0</v>
      </c>
      <c r="Q66" s="145"/>
    </row>
    <row r="67" spans="1:17" s="34" customFormat="1" ht="26.25" thickBot="1" x14ac:dyDescent="0.25">
      <c r="A67" s="250"/>
      <c r="B67" s="250" t="s">
        <v>107</v>
      </c>
      <c r="C67" s="247" t="s">
        <v>108</v>
      </c>
      <c r="D67" s="132" t="s">
        <v>31</v>
      </c>
      <c r="E67" s="144">
        <v>441</v>
      </c>
      <c r="F67" s="145" t="s">
        <v>71</v>
      </c>
      <c r="G67" s="145" t="s">
        <v>70</v>
      </c>
      <c r="H67" s="145" t="s">
        <v>70</v>
      </c>
      <c r="I67" s="135">
        <f>I69</f>
        <v>3778020</v>
      </c>
      <c r="J67" s="135">
        <f>J69</f>
        <v>3778020</v>
      </c>
      <c r="K67" s="135"/>
      <c r="L67" s="135"/>
      <c r="M67" s="135"/>
      <c r="N67" s="135"/>
      <c r="O67" s="135"/>
      <c r="P67" s="135"/>
      <c r="Q67" s="145"/>
    </row>
    <row r="68" spans="1:17" s="34" customFormat="1" ht="26.25" thickBot="1" x14ac:dyDescent="0.25">
      <c r="A68" s="251"/>
      <c r="B68" s="251"/>
      <c r="C68" s="248"/>
      <c r="D68" s="132" t="s">
        <v>32</v>
      </c>
      <c r="E68" s="132"/>
      <c r="F68" s="132"/>
      <c r="G68" s="132"/>
      <c r="H68" s="132"/>
      <c r="I68" s="135">
        <f t="shared" si="1"/>
        <v>0</v>
      </c>
      <c r="J68" s="135">
        <f t="shared" si="2"/>
        <v>0</v>
      </c>
      <c r="K68" s="138"/>
      <c r="L68" s="138"/>
      <c r="M68" s="138"/>
      <c r="N68" s="138"/>
      <c r="O68" s="138"/>
      <c r="P68" s="138"/>
      <c r="Q68" s="132"/>
    </row>
    <row r="69" spans="1:17" s="34" customFormat="1" ht="36.6" customHeight="1" thickBot="1" x14ac:dyDescent="0.25">
      <c r="A69" s="252"/>
      <c r="B69" s="252"/>
      <c r="C69" s="249"/>
      <c r="D69" s="157" t="s">
        <v>69</v>
      </c>
      <c r="E69" s="144">
        <v>441</v>
      </c>
      <c r="F69" s="145" t="s">
        <v>71</v>
      </c>
      <c r="G69" s="145">
        <v>910080315</v>
      </c>
      <c r="H69" s="145" t="s">
        <v>70</v>
      </c>
      <c r="I69" s="135">
        <v>3778020</v>
      </c>
      <c r="J69" s="135">
        <v>3778020</v>
      </c>
      <c r="K69" s="135"/>
      <c r="L69" s="135"/>
      <c r="M69" s="135"/>
      <c r="N69" s="135"/>
      <c r="O69" s="135"/>
      <c r="P69" s="135"/>
      <c r="Q69" s="145"/>
    </row>
    <row r="70" spans="1:17" s="34" customFormat="1" ht="36.6" customHeight="1" thickBot="1" x14ac:dyDescent="0.25">
      <c r="A70" s="247"/>
      <c r="B70" s="247" t="s">
        <v>218</v>
      </c>
      <c r="C70" s="247" t="s">
        <v>235</v>
      </c>
      <c r="D70" s="132" t="s">
        <v>31</v>
      </c>
      <c r="E70" s="144">
        <v>441</v>
      </c>
      <c r="F70" s="145" t="s">
        <v>71</v>
      </c>
      <c r="G70" s="145" t="s">
        <v>70</v>
      </c>
      <c r="H70" s="145" t="s">
        <v>70</v>
      </c>
      <c r="I70" s="135"/>
      <c r="J70" s="135"/>
      <c r="K70" s="135">
        <f>K72</f>
        <v>661215.56000000006</v>
      </c>
      <c r="L70" s="135">
        <f t="shared" ref="L70:N70" si="27">L72</f>
        <v>661215.56000000006</v>
      </c>
      <c r="M70" s="135">
        <f t="shared" si="27"/>
        <v>661215.56000000006</v>
      </c>
      <c r="N70" s="135">
        <f t="shared" si="27"/>
        <v>661215.56000000006</v>
      </c>
      <c r="O70" s="135"/>
      <c r="P70" s="135"/>
      <c r="Q70" s="145"/>
    </row>
    <row r="71" spans="1:17" s="34" customFormat="1" ht="36.6" customHeight="1" thickBot="1" x14ac:dyDescent="0.25">
      <c r="A71" s="248"/>
      <c r="B71" s="248"/>
      <c r="C71" s="248"/>
      <c r="D71" s="132" t="s">
        <v>32</v>
      </c>
      <c r="E71" s="144"/>
      <c r="F71" s="145"/>
      <c r="G71" s="145"/>
      <c r="H71" s="145"/>
      <c r="I71" s="135"/>
      <c r="J71" s="135"/>
      <c r="K71" s="135"/>
      <c r="L71" s="135"/>
      <c r="M71" s="135"/>
      <c r="N71" s="135"/>
      <c r="O71" s="135"/>
      <c r="P71" s="135"/>
      <c r="Q71" s="145"/>
    </row>
    <row r="72" spans="1:17" s="34" customFormat="1" ht="72" customHeight="1" thickBot="1" x14ac:dyDescent="0.25">
      <c r="A72" s="249"/>
      <c r="B72" s="249"/>
      <c r="C72" s="249"/>
      <c r="D72" s="157" t="s">
        <v>69</v>
      </c>
      <c r="E72" s="144">
        <v>441</v>
      </c>
      <c r="F72" s="145" t="s">
        <v>71</v>
      </c>
      <c r="G72" s="145">
        <v>910080005</v>
      </c>
      <c r="H72" s="145" t="s">
        <v>70</v>
      </c>
      <c r="I72" s="135"/>
      <c r="J72" s="135"/>
      <c r="K72" s="135">
        <v>661215.56000000006</v>
      </c>
      <c r="L72" s="135">
        <f>K72</f>
        <v>661215.56000000006</v>
      </c>
      <c r="M72" s="135">
        <f>K72</f>
        <v>661215.56000000006</v>
      </c>
      <c r="N72" s="135">
        <f>M72</f>
        <v>661215.56000000006</v>
      </c>
      <c r="O72" s="135"/>
      <c r="P72" s="135"/>
      <c r="Q72" s="145"/>
    </row>
    <row r="73" spans="1:17" s="34" customFormat="1" ht="36.6" customHeight="1" thickBot="1" x14ac:dyDescent="0.25">
      <c r="A73" s="247"/>
      <c r="B73" s="247" t="s">
        <v>233</v>
      </c>
      <c r="C73" s="272" t="s">
        <v>234</v>
      </c>
      <c r="D73" s="132" t="s">
        <v>31</v>
      </c>
      <c r="E73" s="144">
        <v>459</v>
      </c>
      <c r="F73" s="145" t="s">
        <v>71</v>
      </c>
      <c r="G73" s="145" t="s">
        <v>70</v>
      </c>
      <c r="H73" s="145" t="s">
        <v>70</v>
      </c>
      <c r="I73" s="135"/>
      <c r="J73" s="135"/>
      <c r="K73" s="135">
        <f>K75</f>
        <v>497300</v>
      </c>
      <c r="L73" s="135">
        <f t="shared" ref="L73:N73" si="28">L75</f>
        <v>497300</v>
      </c>
      <c r="M73" s="135">
        <f t="shared" si="28"/>
        <v>497300</v>
      </c>
      <c r="N73" s="135">
        <f t="shared" si="28"/>
        <v>497300</v>
      </c>
      <c r="O73" s="135"/>
      <c r="P73" s="135"/>
      <c r="Q73" s="145"/>
    </row>
    <row r="74" spans="1:17" s="34" customFormat="1" ht="36.6" customHeight="1" thickBot="1" x14ac:dyDescent="0.25">
      <c r="A74" s="248"/>
      <c r="B74" s="248"/>
      <c r="C74" s="273"/>
      <c r="D74" s="132" t="s">
        <v>32</v>
      </c>
      <c r="E74" s="144"/>
      <c r="F74" s="145"/>
      <c r="G74" s="145"/>
      <c r="H74" s="145"/>
      <c r="I74" s="135"/>
      <c r="J74" s="135"/>
      <c r="K74" s="135"/>
      <c r="L74" s="135"/>
      <c r="M74" s="135"/>
      <c r="N74" s="135"/>
      <c r="O74" s="135"/>
      <c r="P74" s="135"/>
      <c r="Q74" s="145"/>
    </row>
    <row r="75" spans="1:17" s="34" customFormat="1" ht="81" customHeight="1" thickBot="1" x14ac:dyDescent="0.25">
      <c r="A75" s="249"/>
      <c r="B75" s="249"/>
      <c r="C75" s="274"/>
      <c r="D75" s="157" t="s">
        <v>72</v>
      </c>
      <c r="E75" s="144">
        <v>459</v>
      </c>
      <c r="F75" s="145" t="s">
        <v>71</v>
      </c>
      <c r="G75" s="145">
        <v>910010470</v>
      </c>
      <c r="H75" s="145" t="s">
        <v>70</v>
      </c>
      <c r="I75" s="135"/>
      <c r="J75" s="135"/>
      <c r="K75" s="135">
        <v>497300</v>
      </c>
      <c r="L75" s="135">
        <v>497300</v>
      </c>
      <c r="M75" s="135">
        <f>K75</f>
        <v>497300</v>
      </c>
      <c r="N75" s="135">
        <f>M75</f>
        <v>497300</v>
      </c>
      <c r="O75" s="135"/>
      <c r="P75" s="135"/>
      <c r="Q75" s="145"/>
    </row>
    <row r="76" spans="1:17" s="34" customFormat="1" ht="36.6" customHeight="1" thickBot="1" x14ac:dyDescent="0.25">
      <c r="A76" s="247"/>
      <c r="B76" s="247" t="s">
        <v>214</v>
      </c>
      <c r="C76" s="272" t="s">
        <v>148</v>
      </c>
      <c r="D76" s="132" t="s">
        <v>31</v>
      </c>
      <c r="E76" s="144">
        <v>459</v>
      </c>
      <c r="F76" s="145" t="s">
        <v>71</v>
      </c>
      <c r="G76" s="145" t="s">
        <v>70</v>
      </c>
      <c r="H76" s="145" t="s">
        <v>70</v>
      </c>
      <c r="I76" s="135"/>
      <c r="J76" s="135"/>
      <c r="K76" s="135">
        <f>K78</f>
        <v>150524</v>
      </c>
      <c r="L76" s="135">
        <f t="shared" ref="L76:N76" si="29">L78</f>
        <v>150524</v>
      </c>
      <c r="M76" s="135">
        <f t="shared" si="29"/>
        <v>150524</v>
      </c>
      <c r="N76" s="135">
        <f t="shared" si="29"/>
        <v>150524</v>
      </c>
      <c r="O76" s="135"/>
      <c r="P76" s="135"/>
      <c r="Q76" s="145"/>
    </row>
    <row r="77" spans="1:17" s="34" customFormat="1" ht="36.6" customHeight="1" thickBot="1" x14ac:dyDescent="0.25">
      <c r="A77" s="248"/>
      <c r="B77" s="248"/>
      <c r="C77" s="273"/>
      <c r="D77" s="132" t="s">
        <v>32</v>
      </c>
      <c r="E77" s="144"/>
      <c r="F77" s="145"/>
      <c r="G77" s="145"/>
      <c r="H77" s="145"/>
      <c r="I77" s="135"/>
      <c r="J77" s="135"/>
      <c r="K77" s="135"/>
      <c r="L77" s="135"/>
      <c r="M77" s="135"/>
      <c r="N77" s="135"/>
      <c r="O77" s="135"/>
      <c r="P77" s="135"/>
      <c r="Q77" s="145"/>
    </row>
    <row r="78" spans="1:17" s="34" customFormat="1" ht="81" customHeight="1" thickBot="1" x14ac:dyDescent="0.25">
      <c r="A78" s="249"/>
      <c r="B78" s="249"/>
      <c r="C78" s="274"/>
      <c r="D78" s="157" t="s">
        <v>72</v>
      </c>
      <c r="E78" s="144">
        <v>459</v>
      </c>
      <c r="F78" s="145" t="s">
        <v>71</v>
      </c>
      <c r="G78" s="145">
        <v>910010470</v>
      </c>
      <c r="H78" s="145" t="s">
        <v>70</v>
      </c>
      <c r="I78" s="135"/>
      <c r="J78" s="135"/>
      <c r="K78" s="135">
        <v>150524</v>
      </c>
      <c r="L78" s="135">
        <f>K78</f>
        <v>150524</v>
      </c>
      <c r="M78" s="135">
        <f>K78</f>
        <v>150524</v>
      </c>
      <c r="N78" s="135">
        <f>M78</f>
        <v>150524</v>
      </c>
      <c r="O78" s="135"/>
      <c r="P78" s="135"/>
      <c r="Q78" s="145"/>
    </row>
    <row r="79" spans="1:17" s="34" customFormat="1" ht="26.25" thickBot="1" x14ac:dyDescent="0.25">
      <c r="A79" s="250"/>
      <c r="B79" s="250" t="s">
        <v>109</v>
      </c>
      <c r="C79" s="247" t="s">
        <v>110</v>
      </c>
      <c r="D79" s="132" t="s">
        <v>31</v>
      </c>
      <c r="E79" s="144">
        <v>459</v>
      </c>
      <c r="F79" s="145" t="s">
        <v>71</v>
      </c>
      <c r="G79" s="145" t="s">
        <v>70</v>
      </c>
      <c r="H79" s="145" t="s">
        <v>70</v>
      </c>
      <c r="I79" s="135">
        <f>I81</f>
        <v>21139733.539999999</v>
      </c>
      <c r="J79" s="135">
        <f>J81</f>
        <v>21096432.640000001</v>
      </c>
      <c r="K79" s="135">
        <f>K81</f>
        <v>20059338.449999999</v>
      </c>
      <c r="L79" s="135">
        <f t="shared" ref="L79:P79" si="30">L81</f>
        <v>19793596.170000002</v>
      </c>
      <c r="M79" s="135">
        <f t="shared" si="30"/>
        <v>20059338.449999999</v>
      </c>
      <c r="N79" s="135">
        <f t="shared" si="30"/>
        <v>19793596.170000002</v>
      </c>
      <c r="O79" s="135">
        <f t="shared" si="30"/>
        <v>21293940.16</v>
      </c>
      <c r="P79" s="135">
        <f t="shared" si="30"/>
        <v>21293940.16</v>
      </c>
      <c r="Q79" s="145"/>
    </row>
    <row r="80" spans="1:17" s="34" customFormat="1" ht="26.25" thickBot="1" x14ac:dyDescent="0.25">
      <c r="A80" s="251"/>
      <c r="B80" s="251"/>
      <c r="C80" s="248"/>
      <c r="D80" s="132" t="s">
        <v>32</v>
      </c>
      <c r="E80" s="20"/>
      <c r="F80" s="20"/>
      <c r="G80" s="20"/>
      <c r="H80" s="20"/>
      <c r="I80" s="135"/>
      <c r="J80" s="135"/>
      <c r="K80" s="32"/>
      <c r="L80" s="32"/>
      <c r="M80" s="32"/>
      <c r="N80" s="32"/>
      <c r="O80" s="32"/>
      <c r="P80" s="32"/>
      <c r="Q80" s="20"/>
    </row>
    <row r="81" spans="1:17" s="34" customFormat="1" ht="84.75" thickBot="1" x14ac:dyDescent="0.25">
      <c r="A81" s="251"/>
      <c r="B81" s="251"/>
      <c r="C81" s="248"/>
      <c r="D81" s="157" t="s">
        <v>72</v>
      </c>
      <c r="E81" s="144">
        <v>459</v>
      </c>
      <c r="F81" s="145" t="s">
        <v>71</v>
      </c>
      <c r="G81" s="145" t="s">
        <v>70</v>
      </c>
      <c r="H81" s="145" t="s">
        <v>70</v>
      </c>
      <c r="I81" s="135">
        <v>21139733.539999999</v>
      </c>
      <c r="J81" s="135">
        <v>21096432.640000001</v>
      </c>
      <c r="K81" s="135">
        <v>20059338.449999999</v>
      </c>
      <c r="L81" s="135">
        <v>19793596.170000002</v>
      </c>
      <c r="M81" s="135">
        <f>K81</f>
        <v>20059338.449999999</v>
      </c>
      <c r="N81" s="135">
        <f>L81</f>
        <v>19793596.170000002</v>
      </c>
      <c r="O81" s="135">
        <v>21293940.16</v>
      </c>
      <c r="P81" s="135">
        <v>21293940.16</v>
      </c>
      <c r="Q81" s="132"/>
    </row>
    <row r="82" spans="1:17" s="34" customFormat="1" ht="26.25" thickBot="1" x14ac:dyDescent="0.25">
      <c r="A82" s="250"/>
      <c r="B82" s="250" t="s">
        <v>214</v>
      </c>
      <c r="C82" s="247" t="s">
        <v>215</v>
      </c>
      <c r="D82" s="132" t="s">
        <v>31</v>
      </c>
      <c r="E82" s="144">
        <v>459</v>
      </c>
      <c r="F82" s="145" t="s">
        <v>71</v>
      </c>
      <c r="G82" s="145" t="s">
        <v>70</v>
      </c>
      <c r="H82" s="145" t="s">
        <v>70</v>
      </c>
      <c r="I82" s="135"/>
      <c r="J82" s="135"/>
      <c r="K82" s="135">
        <f>K84</f>
        <v>380900</v>
      </c>
      <c r="L82" s="135">
        <f t="shared" ref="L82:N82" si="31">L84</f>
        <v>380900</v>
      </c>
      <c r="M82" s="135">
        <f t="shared" si="31"/>
        <v>380900</v>
      </c>
      <c r="N82" s="135">
        <f t="shared" si="31"/>
        <v>380900</v>
      </c>
      <c r="O82" s="135"/>
      <c r="P82" s="135"/>
      <c r="Q82" s="145"/>
    </row>
    <row r="83" spans="1:17" s="34" customFormat="1" ht="26.25" thickBot="1" x14ac:dyDescent="0.25">
      <c r="A83" s="251"/>
      <c r="B83" s="251"/>
      <c r="C83" s="248"/>
      <c r="D83" s="132" t="s">
        <v>32</v>
      </c>
      <c r="E83" s="20"/>
      <c r="F83" s="20"/>
      <c r="G83" s="20"/>
      <c r="H83" s="20"/>
      <c r="I83" s="135"/>
      <c r="J83" s="135"/>
      <c r="K83" s="32"/>
      <c r="L83" s="32"/>
      <c r="M83" s="32"/>
      <c r="N83" s="32"/>
      <c r="O83" s="32"/>
      <c r="P83" s="32"/>
      <c r="Q83" s="20"/>
    </row>
    <row r="84" spans="1:17" s="34" customFormat="1" ht="88.5" customHeight="1" thickBot="1" x14ac:dyDescent="0.25">
      <c r="A84" s="251"/>
      <c r="B84" s="251"/>
      <c r="C84" s="248"/>
      <c r="D84" s="157" t="s">
        <v>72</v>
      </c>
      <c r="E84" s="144">
        <v>459</v>
      </c>
      <c r="F84" s="145" t="s">
        <v>71</v>
      </c>
      <c r="G84" s="145" t="s">
        <v>70</v>
      </c>
      <c r="H84" s="145" t="s">
        <v>70</v>
      </c>
      <c r="I84" s="135"/>
      <c r="J84" s="135"/>
      <c r="K84" s="135">
        <v>380900</v>
      </c>
      <c r="L84" s="135">
        <f>K84</f>
        <v>380900</v>
      </c>
      <c r="M84" s="135">
        <f>K84</f>
        <v>380900</v>
      </c>
      <c r="N84" s="135">
        <f>M84</f>
        <v>380900</v>
      </c>
      <c r="O84" s="135"/>
      <c r="P84" s="135"/>
      <c r="Q84" s="132"/>
    </row>
    <row r="85" spans="1:17" s="34" customFormat="1" ht="26.25" thickBot="1" x14ac:dyDescent="0.25">
      <c r="A85" s="250"/>
      <c r="B85" s="250" t="s">
        <v>212</v>
      </c>
      <c r="C85" s="247" t="s">
        <v>213</v>
      </c>
      <c r="D85" s="132" t="s">
        <v>31</v>
      </c>
      <c r="E85" s="144">
        <v>441</v>
      </c>
      <c r="F85" s="145" t="s">
        <v>71</v>
      </c>
      <c r="G85" s="145">
        <f>G87</f>
        <v>910080242</v>
      </c>
      <c r="H85" s="145" t="s">
        <v>70</v>
      </c>
      <c r="I85" s="135"/>
      <c r="J85" s="135"/>
      <c r="K85" s="135">
        <f>K87</f>
        <v>170000</v>
      </c>
      <c r="L85" s="135">
        <f t="shared" ref="L85:N85" si="32">L87</f>
        <v>170000</v>
      </c>
      <c r="M85" s="135">
        <f t="shared" si="32"/>
        <v>170000</v>
      </c>
      <c r="N85" s="135">
        <f t="shared" si="32"/>
        <v>170000</v>
      </c>
      <c r="O85" s="135"/>
      <c r="P85" s="135"/>
      <c r="Q85" s="145"/>
    </row>
    <row r="86" spans="1:17" s="34" customFormat="1" ht="26.25" thickBot="1" x14ac:dyDescent="0.25">
      <c r="A86" s="251"/>
      <c r="B86" s="251"/>
      <c r="C86" s="248"/>
      <c r="D86" s="132" t="s">
        <v>32</v>
      </c>
      <c r="E86" s="20"/>
      <c r="F86" s="20"/>
      <c r="G86" s="20"/>
      <c r="H86" s="20"/>
      <c r="I86" s="135"/>
      <c r="J86" s="135"/>
      <c r="K86" s="32"/>
      <c r="L86" s="32"/>
      <c r="M86" s="32"/>
      <c r="N86" s="32"/>
      <c r="O86" s="32"/>
      <c r="P86" s="32"/>
      <c r="Q86" s="20"/>
    </row>
    <row r="87" spans="1:17" s="34" customFormat="1" ht="36.75" thickBot="1" x14ac:dyDescent="0.25">
      <c r="A87" s="251"/>
      <c r="B87" s="251"/>
      <c r="C87" s="248"/>
      <c r="D87" s="157" t="s">
        <v>69</v>
      </c>
      <c r="E87" s="144">
        <v>441</v>
      </c>
      <c r="F87" s="145" t="s">
        <v>71</v>
      </c>
      <c r="G87" s="145">
        <v>910080242</v>
      </c>
      <c r="H87" s="145" t="s">
        <v>70</v>
      </c>
      <c r="I87" s="135"/>
      <c r="J87" s="135"/>
      <c r="K87" s="135">
        <f>'приложение 11'!G158</f>
        <v>170000</v>
      </c>
      <c r="L87" s="135">
        <f>K87</f>
        <v>170000</v>
      </c>
      <c r="M87" s="135">
        <f>K87</f>
        <v>170000</v>
      </c>
      <c r="N87" s="135">
        <f>M87</f>
        <v>170000</v>
      </c>
      <c r="O87" s="135"/>
      <c r="P87" s="135"/>
      <c r="Q87" s="132"/>
    </row>
    <row r="88" spans="1:17" s="34" customFormat="1" ht="26.25" thickBot="1" x14ac:dyDescent="0.25">
      <c r="A88" s="250"/>
      <c r="B88" s="250" t="s">
        <v>210</v>
      </c>
      <c r="C88" s="247" t="s">
        <v>211</v>
      </c>
      <c r="D88" s="132" t="s">
        <v>31</v>
      </c>
      <c r="E88" s="144">
        <v>441</v>
      </c>
      <c r="F88" s="145" t="s">
        <v>71</v>
      </c>
      <c r="G88" s="145">
        <f>G90</f>
        <v>910080454</v>
      </c>
      <c r="H88" s="145" t="s">
        <v>70</v>
      </c>
      <c r="I88" s="135"/>
      <c r="J88" s="135"/>
      <c r="K88" s="135">
        <f>K90</f>
        <v>59830.720000000001</v>
      </c>
      <c r="L88" s="135">
        <f t="shared" ref="L88:N88" si="33">L90</f>
        <v>59830.720000000001</v>
      </c>
      <c r="M88" s="135">
        <f t="shared" si="33"/>
        <v>59830.720000000001</v>
      </c>
      <c r="N88" s="135">
        <f t="shared" si="33"/>
        <v>59830.720000000001</v>
      </c>
      <c r="O88" s="135"/>
      <c r="P88" s="135"/>
      <c r="Q88" s="145"/>
    </row>
    <row r="89" spans="1:17" s="34" customFormat="1" ht="26.25" thickBot="1" x14ac:dyDescent="0.25">
      <c r="A89" s="251"/>
      <c r="B89" s="251"/>
      <c r="C89" s="248"/>
      <c r="D89" s="132" t="s">
        <v>32</v>
      </c>
      <c r="E89" s="20"/>
      <c r="F89" s="20"/>
      <c r="G89" s="20"/>
      <c r="H89" s="20"/>
      <c r="I89" s="135"/>
      <c r="J89" s="135"/>
      <c r="K89" s="32"/>
      <c r="L89" s="32"/>
      <c r="M89" s="32"/>
      <c r="N89" s="32"/>
      <c r="O89" s="32"/>
      <c r="P89" s="32"/>
      <c r="Q89" s="20"/>
    </row>
    <row r="90" spans="1:17" s="34" customFormat="1" ht="57" customHeight="1" thickBot="1" x14ac:dyDescent="0.25">
      <c r="A90" s="251"/>
      <c r="B90" s="251"/>
      <c r="C90" s="248"/>
      <c r="D90" s="157" t="s">
        <v>69</v>
      </c>
      <c r="E90" s="144">
        <v>441</v>
      </c>
      <c r="F90" s="145" t="s">
        <v>71</v>
      </c>
      <c r="G90" s="145">
        <v>910080454</v>
      </c>
      <c r="H90" s="145" t="s">
        <v>70</v>
      </c>
      <c r="I90" s="135"/>
      <c r="J90" s="135"/>
      <c r="K90" s="135">
        <v>59830.720000000001</v>
      </c>
      <c r="L90" s="135">
        <f>K90</f>
        <v>59830.720000000001</v>
      </c>
      <c r="M90" s="135">
        <f>K90</f>
        <v>59830.720000000001</v>
      </c>
      <c r="N90" s="135">
        <f>M90</f>
        <v>59830.720000000001</v>
      </c>
      <c r="O90" s="135">
        <v>0</v>
      </c>
      <c r="P90" s="135">
        <v>0</v>
      </c>
      <c r="Q90" s="132"/>
    </row>
    <row r="91" spans="1:17" s="34" customFormat="1" ht="26.25" thickBot="1" x14ac:dyDescent="0.25">
      <c r="A91" s="250"/>
      <c r="B91" s="250" t="s">
        <v>231</v>
      </c>
      <c r="C91" s="247" t="s">
        <v>209</v>
      </c>
      <c r="D91" s="132" t="s">
        <v>31</v>
      </c>
      <c r="E91" s="144">
        <v>441</v>
      </c>
      <c r="F91" s="145" t="s">
        <v>71</v>
      </c>
      <c r="G91" s="145">
        <f>G93</f>
        <v>910080455</v>
      </c>
      <c r="H91" s="145" t="s">
        <v>70</v>
      </c>
      <c r="I91" s="135"/>
      <c r="J91" s="135"/>
      <c r="K91" s="135">
        <f>K93</f>
        <v>29776.12</v>
      </c>
      <c r="L91" s="135">
        <f t="shared" ref="L91:P91" si="34">L93</f>
        <v>29776.12</v>
      </c>
      <c r="M91" s="135">
        <f t="shared" si="34"/>
        <v>29776.12</v>
      </c>
      <c r="N91" s="135">
        <f t="shared" si="34"/>
        <v>29776.12</v>
      </c>
      <c r="O91" s="135">
        <f t="shared" si="34"/>
        <v>0</v>
      </c>
      <c r="P91" s="135">
        <f t="shared" si="34"/>
        <v>0</v>
      </c>
      <c r="Q91" s="145"/>
    </row>
    <row r="92" spans="1:17" s="34" customFormat="1" ht="26.25" thickBot="1" x14ac:dyDescent="0.25">
      <c r="A92" s="251"/>
      <c r="B92" s="251"/>
      <c r="C92" s="248"/>
      <c r="D92" s="132" t="s">
        <v>32</v>
      </c>
      <c r="E92" s="20"/>
      <c r="F92" s="20"/>
      <c r="G92" s="20"/>
      <c r="H92" s="20"/>
      <c r="I92" s="135"/>
      <c r="J92" s="135"/>
      <c r="K92" s="32"/>
      <c r="L92" s="32"/>
      <c r="M92" s="32"/>
      <c r="N92" s="32"/>
      <c r="O92" s="32"/>
      <c r="P92" s="32"/>
      <c r="Q92" s="20"/>
    </row>
    <row r="93" spans="1:17" s="34" customFormat="1" ht="64.5" customHeight="1" thickBot="1" x14ac:dyDescent="0.25">
      <c r="A93" s="251"/>
      <c r="B93" s="251"/>
      <c r="C93" s="248"/>
      <c r="D93" s="157" t="s">
        <v>69</v>
      </c>
      <c r="E93" s="144">
        <v>441</v>
      </c>
      <c r="F93" s="145" t="s">
        <v>71</v>
      </c>
      <c r="G93" s="145">
        <v>910080455</v>
      </c>
      <c r="H93" s="145" t="s">
        <v>70</v>
      </c>
      <c r="I93" s="135"/>
      <c r="J93" s="135"/>
      <c r="K93" s="135">
        <v>29776.12</v>
      </c>
      <c r="L93" s="135">
        <f>K93</f>
        <v>29776.12</v>
      </c>
      <c r="M93" s="135">
        <f>K93</f>
        <v>29776.12</v>
      </c>
      <c r="N93" s="135">
        <f>M93</f>
        <v>29776.12</v>
      </c>
      <c r="O93" s="135"/>
      <c r="P93" s="135"/>
      <c r="Q93" s="132"/>
    </row>
    <row r="94" spans="1:17" s="34" customFormat="1" ht="26.25" thickBot="1" x14ac:dyDescent="0.25">
      <c r="A94" s="250"/>
      <c r="B94" s="250" t="s">
        <v>230</v>
      </c>
      <c r="C94" s="272" t="s">
        <v>207</v>
      </c>
      <c r="D94" s="132" t="s">
        <v>31</v>
      </c>
      <c r="E94" s="144">
        <v>441</v>
      </c>
      <c r="F94" s="145" t="s">
        <v>71</v>
      </c>
      <c r="G94" s="145">
        <f>G96</f>
        <v>910080456</v>
      </c>
      <c r="H94" s="145" t="s">
        <v>70</v>
      </c>
      <c r="I94" s="135"/>
      <c r="J94" s="135"/>
      <c r="K94" s="135">
        <f>K96</f>
        <v>235086.68</v>
      </c>
      <c r="L94" s="135">
        <f t="shared" ref="L94:N94" si="35">L96</f>
        <v>235086.68</v>
      </c>
      <c r="M94" s="135">
        <f t="shared" si="35"/>
        <v>235086.68</v>
      </c>
      <c r="N94" s="135">
        <f t="shared" si="35"/>
        <v>235086.68</v>
      </c>
      <c r="O94" s="135"/>
      <c r="P94" s="135"/>
      <c r="Q94" s="145"/>
    </row>
    <row r="95" spans="1:17" s="34" customFormat="1" ht="26.25" thickBot="1" x14ac:dyDescent="0.25">
      <c r="A95" s="251"/>
      <c r="B95" s="251"/>
      <c r="C95" s="273"/>
      <c r="D95" s="132" t="s">
        <v>32</v>
      </c>
      <c r="E95" s="20"/>
      <c r="F95" s="20"/>
      <c r="G95" s="20"/>
      <c r="H95" s="20"/>
      <c r="I95" s="135"/>
      <c r="J95" s="135"/>
      <c r="K95" s="32"/>
      <c r="L95" s="32"/>
      <c r="M95" s="32"/>
      <c r="N95" s="32"/>
      <c r="O95" s="32"/>
      <c r="P95" s="32"/>
      <c r="Q95" s="20"/>
    </row>
    <row r="96" spans="1:17" s="34" customFormat="1" ht="71.25" customHeight="1" thickBot="1" x14ac:dyDescent="0.25">
      <c r="A96" s="251"/>
      <c r="B96" s="251"/>
      <c r="C96" s="273"/>
      <c r="D96" s="157" t="s">
        <v>69</v>
      </c>
      <c r="E96" s="144">
        <v>441</v>
      </c>
      <c r="F96" s="145" t="s">
        <v>71</v>
      </c>
      <c r="G96" s="145">
        <v>910080456</v>
      </c>
      <c r="H96" s="145" t="s">
        <v>70</v>
      </c>
      <c r="I96" s="135"/>
      <c r="J96" s="135"/>
      <c r="K96" s="135">
        <v>235086.68</v>
      </c>
      <c r="L96" s="135">
        <f>K96</f>
        <v>235086.68</v>
      </c>
      <c r="M96" s="135">
        <f>K96</f>
        <v>235086.68</v>
      </c>
      <c r="N96" s="135">
        <f>M96</f>
        <v>235086.68</v>
      </c>
      <c r="O96" s="135"/>
      <c r="P96" s="135"/>
      <c r="Q96" s="132"/>
    </row>
    <row r="97" spans="1:17" s="34" customFormat="1" ht="26.25" thickBot="1" x14ac:dyDescent="0.25">
      <c r="A97" s="250"/>
      <c r="B97" s="250" t="s">
        <v>265</v>
      </c>
      <c r="C97" s="272" t="s">
        <v>266</v>
      </c>
      <c r="D97" s="132" t="s">
        <v>31</v>
      </c>
      <c r="E97" s="144">
        <v>441</v>
      </c>
      <c r="F97" s="145" t="s">
        <v>71</v>
      </c>
      <c r="G97" s="145">
        <f>G99</f>
        <v>910080238</v>
      </c>
      <c r="H97" s="145" t="s">
        <v>70</v>
      </c>
      <c r="I97" s="135"/>
      <c r="J97" s="135"/>
      <c r="K97" s="135">
        <f>K99</f>
        <v>8465979.6199999992</v>
      </c>
      <c r="L97" s="135">
        <f t="shared" ref="L97:N97" si="36">L99</f>
        <v>8465979.6199999992</v>
      </c>
      <c r="M97" s="135">
        <f t="shared" si="36"/>
        <v>8465979.6199999992</v>
      </c>
      <c r="N97" s="135">
        <f t="shared" si="36"/>
        <v>8465979.6199999992</v>
      </c>
      <c r="O97" s="135"/>
      <c r="P97" s="135"/>
      <c r="Q97" s="145"/>
    </row>
    <row r="98" spans="1:17" s="34" customFormat="1" ht="26.25" thickBot="1" x14ac:dyDescent="0.25">
      <c r="A98" s="251"/>
      <c r="B98" s="251"/>
      <c r="C98" s="273"/>
      <c r="D98" s="132" t="s">
        <v>32</v>
      </c>
      <c r="E98" s="20"/>
      <c r="F98" s="20"/>
      <c r="G98" s="20"/>
      <c r="H98" s="20"/>
      <c r="I98" s="135"/>
      <c r="J98" s="135"/>
      <c r="K98" s="32"/>
      <c r="L98" s="32"/>
      <c r="M98" s="32"/>
      <c r="N98" s="32"/>
      <c r="O98" s="32"/>
      <c r="P98" s="32"/>
      <c r="Q98" s="20"/>
    </row>
    <row r="99" spans="1:17" s="34" customFormat="1" ht="71.25" customHeight="1" thickBot="1" x14ac:dyDescent="0.25">
      <c r="A99" s="252"/>
      <c r="B99" s="252"/>
      <c r="C99" s="274"/>
      <c r="D99" s="157" t="s">
        <v>69</v>
      </c>
      <c r="E99" s="144">
        <v>441</v>
      </c>
      <c r="F99" s="145" t="s">
        <v>71</v>
      </c>
      <c r="G99" s="145">
        <v>910080238</v>
      </c>
      <c r="H99" s="145" t="s">
        <v>70</v>
      </c>
      <c r="I99" s="135"/>
      <c r="J99" s="135"/>
      <c r="K99" s="158">
        <v>8465979.6199999992</v>
      </c>
      <c r="L99" s="135">
        <f>K99</f>
        <v>8465979.6199999992</v>
      </c>
      <c r="M99" s="135">
        <f>K99</f>
        <v>8465979.6199999992</v>
      </c>
      <c r="N99" s="135">
        <f>M99</f>
        <v>8465979.6199999992</v>
      </c>
      <c r="O99" s="135"/>
      <c r="P99" s="135"/>
      <c r="Q99" s="132"/>
    </row>
    <row r="100" spans="1:17" s="34" customFormat="1" ht="26.25" thickBot="1" x14ac:dyDescent="0.25">
      <c r="A100" s="250"/>
      <c r="B100" s="250" t="s">
        <v>267</v>
      </c>
      <c r="C100" s="272" t="s">
        <v>149</v>
      </c>
      <c r="D100" s="132" t="s">
        <v>31</v>
      </c>
      <c r="E100" s="144">
        <v>441</v>
      </c>
      <c r="F100" s="145" t="s">
        <v>71</v>
      </c>
      <c r="G100" s="145" t="str">
        <f>G102</f>
        <v>09100s7450</v>
      </c>
      <c r="H100" s="145" t="s">
        <v>70</v>
      </c>
      <c r="I100" s="135">
        <v>120000</v>
      </c>
      <c r="J100" s="135">
        <v>120000</v>
      </c>
      <c r="K100" s="135">
        <f>K102</f>
        <v>3854</v>
      </c>
      <c r="L100" s="135">
        <f t="shared" ref="L100:N100" si="37">L102</f>
        <v>3854</v>
      </c>
      <c r="M100" s="135">
        <f t="shared" si="37"/>
        <v>3854</v>
      </c>
      <c r="N100" s="135">
        <f t="shared" si="37"/>
        <v>3854</v>
      </c>
      <c r="O100" s="135"/>
      <c r="P100" s="135"/>
      <c r="Q100" s="145"/>
    </row>
    <row r="101" spans="1:17" s="34" customFormat="1" ht="26.25" thickBot="1" x14ac:dyDescent="0.25">
      <c r="A101" s="251"/>
      <c r="B101" s="251"/>
      <c r="C101" s="273"/>
      <c r="D101" s="132" t="s">
        <v>32</v>
      </c>
      <c r="E101" s="20"/>
      <c r="F101" s="20"/>
      <c r="G101" s="20"/>
      <c r="H101" s="20"/>
      <c r="I101" s="135"/>
      <c r="J101" s="135"/>
      <c r="K101" s="32"/>
      <c r="L101" s="32"/>
      <c r="M101" s="32"/>
      <c r="N101" s="32"/>
      <c r="O101" s="32"/>
      <c r="P101" s="32"/>
      <c r="Q101" s="20"/>
    </row>
    <row r="102" spans="1:17" s="34" customFormat="1" ht="141.75" customHeight="1" thickBot="1" x14ac:dyDescent="0.25">
      <c r="A102" s="252"/>
      <c r="B102" s="252"/>
      <c r="C102" s="274"/>
      <c r="D102" s="157" t="str">
        <f>D105</f>
        <v>Отдел физической культуры, спорта и молодежной политики администрации Северо-Енисейского района</v>
      </c>
      <c r="E102" s="144">
        <v>441</v>
      </c>
      <c r="F102" s="145" t="s">
        <v>71</v>
      </c>
      <c r="G102" s="145" t="s">
        <v>269</v>
      </c>
      <c r="H102" s="145" t="s">
        <v>70</v>
      </c>
      <c r="I102" s="135">
        <v>120000</v>
      </c>
      <c r="J102" s="135">
        <v>120000</v>
      </c>
      <c r="K102" s="158">
        <v>3854</v>
      </c>
      <c r="L102" s="135">
        <v>3854</v>
      </c>
      <c r="M102" s="135">
        <f>K102</f>
        <v>3854</v>
      </c>
      <c r="N102" s="135">
        <f>M102</f>
        <v>3854</v>
      </c>
      <c r="O102" s="135"/>
      <c r="P102" s="135"/>
      <c r="Q102" s="132"/>
    </row>
    <row r="103" spans="1:17" s="34" customFormat="1" ht="26.25" thickBot="1" x14ac:dyDescent="0.25">
      <c r="A103" s="250"/>
      <c r="B103" s="250" t="s">
        <v>268</v>
      </c>
      <c r="C103" s="272" t="s">
        <v>148</v>
      </c>
      <c r="D103" s="132" t="s">
        <v>31</v>
      </c>
      <c r="E103" s="144">
        <v>441</v>
      </c>
      <c r="F103" s="145" t="s">
        <v>71</v>
      </c>
      <c r="G103" s="145">
        <f>G105</f>
        <v>910077450</v>
      </c>
      <c r="H103" s="145" t="s">
        <v>70</v>
      </c>
      <c r="I103" s="135">
        <v>626797.5</v>
      </c>
      <c r="J103" s="135">
        <v>626797.5</v>
      </c>
      <c r="K103" s="135">
        <f>K105</f>
        <v>346146</v>
      </c>
      <c r="L103" s="135">
        <f t="shared" ref="L103:N103" si="38">L105</f>
        <v>346146</v>
      </c>
      <c r="M103" s="135">
        <f t="shared" si="38"/>
        <v>346146</v>
      </c>
      <c r="N103" s="135">
        <f t="shared" si="38"/>
        <v>346146</v>
      </c>
      <c r="O103" s="135"/>
      <c r="P103" s="135"/>
      <c r="Q103" s="145"/>
    </row>
    <row r="104" spans="1:17" s="34" customFormat="1" ht="26.25" thickBot="1" x14ac:dyDescent="0.25">
      <c r="A104" s="251"/>
      <c r="B104" s="251"/>
      <c r="C104" s="273"/>
      <c r="D104" s="132" t="s">
        <v>32</v>
      </c>
      <c r="E104" s="20"/>
      <c r="F104" s="20"/>
      <c r="G104" s="20"/>
      <c r="H104" s="20"/>
      <c r="I104" s="135"/>
      <c r="J104" s="135"/>
      <c r="K104" s="32"/>
      <c r="L104" s="32"/>
      <c r="M104" s="32"/>
      <c r="N104" s="32"/>
      <c r="O104" s="32"/>
      <c r="P104" s="32"/>
      <c r="Q104" s="20"/>
    </row>
    <row r="105" spans="1:17" s="34" customFormat="1" ht="71.25" customHeight="1" thickBot="1" x14ac:dyDescent="0.25">
      <c r="A105" s="252"/>
      <c r="B105" s="252"/>
      <c r="C105" s="274"/>
      <c r="D105" s="157" t="s">
        <v>72</v>
      </c>
      <c r="E105" s="144">
        <v>441</v>
      </c>
      <c r="F105" s="145" t="s">
        <v>71</v>
      </c>
      <c r="G105" s="145">
        <v>910077450</v>
      </c>
      <c r="H105" s="145" t="s">
        <v>70</v>
      </c>
      <c r="I105" s="135">
        <v>626797.5</v>
      </c>
      <c r="J105" s="135">
        <v>626797.5</v>
      </c>
      <c r="K105" s="159">
        <v>346146</v>
      </c>
      <c r="L105" s="135">
        <v>346146</v>
      </c>
      <c r="M105" s="135">
        <v>346146</v>
      </c>
      <c r="N105" s="135">
        <f>M105</f>
        <v>346146</v>
      </c>
      <c r="O105" s="135"/>
      <c r="P105" s="135"/>
      <c r="Q105" s="132"/>
    </row>
    <row r="106" spans="1:17" s="34" customFormat="1" ht="26.25" thickBot="1" x14ac:dyDescent="0.25">
      <c r="A106" s="250"/>
      <c r="B106" s="250" t="s">
        <v>286</v>
      </c>
      <c r="C106" s="272" t="s">
        <v>284</v>
      </c>
      <c r="D106" s="132" t="s">
        <v>31</v>
      </c>
      <c r="E106" s="144">
        <v>441</v>
      </c>
      <c r="F106" s="145" t="s">
        <v>71</v>
      </c>
      <c r="G106" s="145">
        <f>G108</f>
        <v>910010210</v>
      </c>
      <c r="H106" s="145" t="s">
        <v>70</v>
      </c>
      <c r="I106" s="135"/>
      <c r="J106" s="135"/>
      <c r="K106" s="135">
        <f>K108</f>
        <v>310370</v>
      </c>
      <c r="L106" s="135">
        <f t="shared" ref="L106:N106" si="39">L108</f>
        <v>310370</v>
      </c>
      <c r="M106" s="135">
        <f t="shared" si="39"/>
        <v>310370</v>
      </c>
      <c r="N106" s="135">
        <f t="shared" si="39"/>
        <v>310370</v>
      </c>
      <c r="O106" s="135"/>
      <c r="P106" s="135"/>
      <c r="Q106" s="145"/>
    </row>
    <row r="107" spans="1:17" s="34" customFormat="1" ht="26.25" thickBot="1" x14ac:dyDescent="0.25">
      <c r="A107" s="251"/>
      <c r="B107" s="251"/>
      <c r="C107" s="273"/>
      <c r="D107" s="132" t="s">
        <v>32</v>
      </c>
      <c r="E107" s="20"/>
      <c r="F107" s="20"/>
      <c r="G107" s="20"/>
      <c r="H107" s="20"/>
      <c r="I107" s="135"/>
      <c r="J107" s="135"/>
      <c r="K107" s="32"/>
      <c r="L107" s="32"/>
      <c r="M107" s="32"/>
      <c r="N107" s="32"/>
      <c r="O107" s="32"/>
      <c r="P107" s="32"/>
      <c r="Q107" s="20"/>
    </row>
    <row r="108" spans="1:17" s="34" customFormat="1" ht="71.25" customHeight="1" thickBot="1" x14ac:dyDescent="0.25">
      <c r="A108" s="252"/>
      <c r="B108" s="252"/>
      <c r="C108" s="274"/>
      <c r="D108" s="157" t="s">
        <v>72</v>
      </c>
      <c r="E108" s="144">
        <v>441</v>
      </c>
      <c r="F108" s="145" t="s">
        <v>71</v>
      </c>
      <c r="G108" s="145">
        <v>910010210</v>
      </c>
      <c r="H108" s="145" t="s">
        <v>70</v>
      </c>
      <c r="I108" s="135"/>
      <c r="J108" s="135"/>
      <c r="K108" s="159">
        <f>'приложение 11'!G198</f>
        <v>310370</v>
      </c>
      <c r="L108" s="135">
        <f>K108</f>
        <v>310370</v>
      </c>
      <c r="M108" s="135">
        <f>K108</f>
        <v>310370</v>
      </c>
      <c r="N108" s="135">
        <f>M108</f>
        <v>310370</v>
      </c>
      <c r="O108" s="135"/>
      <c r="P108" s="135"/>
      <c r="Q108" s="132"/>
    </row>
    <row r="109" spans="1:17" s="34" customFormat="1" ht="26.25" thickBot="1" x14ac:dyDescent="0.25">
      <c r="A109" s="250"/>
      <c r="B109" s="250" t="s">
        <v>111</v>
      </c>
      <c r="C109" s="220" t="s">
        <v>112</v>
      </c>
      <c r="D109" s="132" t="s">
        <v>31</v>
      </c>
      <c r="E109" s="144">
        <v>459</v>
      </c>
      <c r="F109" s="145" t="s">
        <v>76</v>
      </c>
      <c r="G109" s="145" t="s">
        <v>70</v>
      </c>
      <c r="H109" s="145" t="s">
        <v>70</v>
      </c>
      <c r="I109" s="135">
        <f>I111</f>
        <v>166553.9</v>
      </c>
      <c r="J109" s="135">
        <f>J111</f>
        <v>166553.9</v>
      </c>
      <c r="K109" s="135">
        <f>K111</f>
        <v>112630</v>
      </c>
      <c r="L109" s="135">
        <f t="shared" ref="L109:P109" si="40">L111</f>
        <v>112287</v>
      </c>
      <c r="M109" s="135">
        <f t="shared" si="40"/>
        <v>112630</v>
      </c>
      <c r="N109" s="135">
        <f t="shared" si="40"/>
        <v>112287</v>
      </c>
      <c r="O109" s="135">
        <f t="shared" si="40"/>
        <v>68130</v>
      </c>
      <c r="P109" s="135">
        <f t="shared" si="40"/>
        <v>68130</v>
      </c>
      <c r="Q109" s="145"/>
    </row>
    <row r="110" spans="1:17" s="34" customFormat="1" ht="26.25" thickBot="1" x14ac:dyDescent="0.25">
      <c r="A110" s="251"/>
      <c r="B110" s="251"/>
      <c r="C110" s="221"/>
      <c r="D110" s="132" t="s">
        <v>32</v>
      </c>
      <c r="E110" s="132"/>
      <c r="F110" s="132"/>
      <c r="G110" s="132"/>
      <c r="H110" s="132"/>
      <c r="I110" s="135"/>
      <c r="J110" s="135"/>
      <c r="K110" s="138"/>
      <c r="L110" s="138"/>
      <c r="M110" s="138"/>
      <c r="N110" s="138"/>
      <c r="O110" s="138"/>
      <c r="P110" s="138"/>
      <c r="Q110" s="132"/>
    </row>
    <row r="111" spans="1:17" s="34" customFormat="1" ht="85.5" customHeight="1" thickBot="1" x14ac:dyDescent="0.25">
      <c r="A111" s="252"/>
      <c r="B111" s="252"/>
      <c r="C111" s="222"/>
      <c r="D111" s="157" t="s">
        <v>72</v>
      </c>
      <c r="E111" s="144">
        <v>459</v>
      </c>
      <c r="F111" s="145" t="s">
        <v>76</v>
      </c>
      <c r="G111" s="145">
        <v>920080072</v>
      </c>
      <c r="H111" s="145" t="s">
        <v>70</v>
      </c>
      <c r="I111" s="135">
        <v>166553.9</v>
      </c>
      <c r="J111" s="135">
        <v>166553.9</v>
      </c>
      <c r="K111" s="135">
        <v>112630</v>
      </c>
      <c r="L111" s="135">
        <f>'приложение 11'!H206</f>
        <v>112287</v>
      </c>
      <c r="M111" s="135">
        <f>K111</f>
        <v>112630</v>
      </c>
      <c r="N111" s="135">
        <f>L111</f>
        <v>112287</v>
      </c>
      <c r="O111" s="135">
        <v>68130</v>
      </c>
      <c r="P111" s="135">
        <v>68130</v>
      </c>
      <c r="Q111" s="145"/>
    </row>
    <row r="112" spans="1:17" s="34" customFormat="1" ht="26.25" thickBot="1" x14ac:dyDescent="0.25">
      <c r="A112" s="250"/>
      <c r="B112" s="250" t="s">
        <v>113</v>
      </c>
      <c r="C112" s="220" t="s">
        <v>114</v>
      </c>
      <c r="D112" s="132" t="s">
        <v>31</v>
      </c>
      <c r="E112" s="144">
        <v>459</v>
      </c>
      <c r="F112" s="145" t="s">
        <v>76</v>
      </c>
      <c r="G112" s="145" t="s">
        <v>70</v>
      </c>
      <c r="H112" s="145" t="s">
        <v>70</v>
      </c>
      <c r="I112" s="135">
        <f>I114</f>
        <v>120947.28</v>
      </c>
      <c r="J112" s="135">
        <f>J114</f>
        <v>120947.28</v>
      </c>
      <c r="K112" s="135">
        <f>K114</f>
        <v>111175</v>
      </c>
      <c r="L112" s="135">
        <f t="shared" ref="L112:P112" si="41">L114</f>
        <v>111175</v>
      </c>
      <c r="M112" s="135">
        <f t="shared" si="41"/>
        <v>111175</v>
      </c>
      <c r="N112" s="135">
        <f t="shared" si="41"/>
        <v>111175</v>
      </c>
      <c r="O112" s="135">
        <f t="shared" si="41"/>
        <v>93285</v>
      </c>
      <c r="P112" s="135">
        <f t="shared" si="41"/>
        <v>93285</v>
      </c>
      <c r="Q112" s="145"/>
    </row>
    <row r="113" spans="1:17" s="34" customFormat="1" ht="26.25" thickBot="1" x14ac:dyDescent="0.25">
      <c r="A113" s="251"/>
      <c r="B113" s="251"/>
      <c r="C113" s="221"/>
      <c r="D113" s="132" t="s">
        <v>32</v>
      </c>
      <c r="E113" s="132"/>
      <c r="F113" s="132"/>
      <c r="G113" s="132"/>
      <c r="H113" s="132"/>
      <c r="I113" s="135"/>
      <c r="J113" s="135"/>
      <c r="K113" s="138"/>
      <c r="L113" s="138"/>
      <c r="M113" s="138"/>
      <c r="N113" s="138"/>
      <c r="O113" s="138"/>
      <c r="P113" s="138"/>
      <c r="Q113" s="132"/>
    </row>
    <row r="114" spans="1:17" s="34" customFormat="1" ht="87" customHeight="1" thickBot="1" x14ac:dyDescent="0.25">
      <c r="A114" s="252"/>
      <c r="B114" s="252"/>
      <c r="C114" s="222"/>
      <c r="D114" s="157" t="s">
        <v>72</v>
      </c>
      <c r="E114" s="144">
        <v>459</v>
      </c>
      <c r="F114" s="145" t="s">
        <v>76</v>
      </c>
      <c r="G114" s="145">
        <v>9200880073</v>
      </c>
      <c r="H114" s="145" t="s">
        <v>70</v>
      </c>
      <c r="I114" s="135">
        <v>120947.28</v>
      </c>
      <c r="J114" s="135">
        <v>120947.28</v>
      </c>
      <c r="K114" s="135">
        <f>'приложение 11'!G212</f>
        <v>111175</v>
      </c>
      <c r="L114" s="135">
        <f>'приложение 11'!H212</f>
        <v>111175</v>
      </c>
      <c r="M114" s="135">
        <f>K114</f>
        <v>111175</v>
      </c>
      <c r="N114" s="135">
        <f>M114</f>
        <v>111175</v>
      </c>
      <c r="O114" s="135">
        <v>93285</v>
      </c>
      <c r="P114" s="135">
        <v>93285</v>
      </c>
      <c r="Q114" s="145"/>
    </row>
    <row r="115" spans="1:17" s="34" customFormat="1" ht="26.25" thickBot="1" x14ac:dyDescent="0.25">
      <c r="A115" s="250"/>
      <c r="B115" s="250" t="s">
        <v>115</v>
      </c>
      <c r="C115" s="220" t="s">
        <v>116</v>
      </c>
      <c r="D115" s="132" t="s">
        <v>31</v>
      </c>
      <c r="E115" s="144">
        <v>459</v>
      </c>
      <c r="F115" s="145" t="s">
        <v>76</v>
      </c>
      <c r="G115" s="145" t="s">
        <v>70</v>
      </c>
      <c r="H115" s="145" t="s">
        <v>70</v>
      </c>
      <c r="I115" s="135">
        <f>I117</f>
        <v>289990</v>
      </c>
      <c r="J115" s="135">
        <f>J117</f>
        <v>289990</v>
      </c>
      <c r="K115" s="135">
        <f>K117</f>
        <v>343285</v>
      </c>
      <c r="L115" s="135">
        <f t="shared" ref="L115:P115" si="42">L117</f>
        <v>343285</v>
      </c>
      <c r="M115" s="135">
        <f t="shared" si="42"/>
        <v>343285</v>
      </c>
      <c r="N115" s="135">
        <f t="shared" si="42"/>
        <v>343285</v>
      </c>
      <c r="O115" s="135">
        <f t="shared" si="42"/>
        <v>300685</v>
      </c>
      <c r="P115" s="135">
        <f t="shared" si="42"/>
        <v>300685</v>
      </c>
      <c r="Q115" s="145"/>
    </row>
    <row r="116" spans="1:17" s="34" customFormat="1" ht="26.25" thickBot="1" x14ac:dyDescent="0.25">
      <c r="A116" s="251"/>
      <c r="B116" s="251"/>
      <c r="C116" s="221"/>
      <c r="D116" s="132" t="s">
        <v>32</v>
      </c>
      <c r="E116" s="132"/>
      <c r="F116" s="132"/>
      <c r="G116" s="132"/>
      <c r="H116" s="132"/>
      <c r="I116" s="135"/>
      <c r="J116" s="135"/>
      <c r="K116" s="138"/>
      <c r="L116" s="138"/>
      <c r="M116" s="138"/>
      <c r="N116" s="138"/>
      <c r="O116" s="138"/>
      <c r="P116" s="138"/>
      <c r="Q116" s="132"/>
    </row>
    <row r="117" spans="1:17" s="34" customFormat="1" ht="86.25" customHeight="1" thickBot="1" x14ac:dyDescent="0.25">
      <c r="A117" s="252"/>
      <c r="B117" s="252"/>
      <c r="C117" s="222"/>
      <c r="D117" s="157" t="s">
        <v>72</v>
      </c>
      <c r="E117" s="144">
        <v>459</v>
      </c>
      <c r="F117" s="145" t="s">
        <v>76</v>
      </c>
      <c r="G117" s="145">
        <v>9200880074</v>
      </c>
      <c r="H117" s="145" t="s">
        <v>70</v>
      </c>
      <c r="I117" s="135">
        <v>289990</v>
      </c>
      <c r="J117" s="135">
        <v>289990</v>
      </c>
      <c r="K117" s="135">
        <v>343285</v>
      </c>
      <c r="L117" s="135">
        <f>'приложение 11'!H218</f>
        <v>343285</v>
      </c>
      <c r="M117" s="135">
        <f>K117</f>
        <v>343285</v>
      </c>
      <c r="N117" s="135">
        <f>M117</f>
        <v>343285</v>
      </c>
      <c r="O117" s="135">
        <v>300685</v>
      </c>
      <c r="P117" s="135">
        <v>300685</v>
      </c>
      <c r="Q117" s="145"/>
    </row>
    <row r="118" spans="1:17" s="34" customFormat="1" ht="39" customHeight="1" thickBot="1" x14ac:dyDescent="0.25">
      <c r="A118" s="250"/>
      <c r="B118" s="250" t="s">
        <v>151</v>
      </c>
      <c r="C118" s="220" t="s">
        <v>117</v>
      </c>
      <c r="D118" s="132" t="s">
        <v>31</v>
      </c>
      <c r="E118" s="144">
        <v>459</v>
      </c>
      <c r="F118" s="145" t="s">
        <v>76</v>
      </c>
      <c r="G118" s="145" t="s">
        <v>70</v>
      </c>
      <c r="H118" s="145" t="s">
        <v>70</v>
      </c>
      <c r="I118" s="135">
        <f>I120</f>
        <v>21280</v>
      </c>
      <c r="J118" s="135">
        <f>J120</f>
        <v>21280</v>
      </c>
      <c r="K118" s="135">
        <f>K120</f>
        <v>56625</v>
      </c>
      <c r="L118" s="135">
        <f t="shared" ref="L118:P118" si="43">L120</f>
        <v>56625</v>
      </c>
      <c r="M118" s="135">
        <f t="shared" si="43"/>
        <v>56625</v>
      </c>
      <c r="N118" s="135">
        <f t="shared" si="43"/>
        <v>56625</v>
      </c>
      <c r="O118" s="135">
        <f t="shared" si="43"/>
        <v>57480</v>
      </c>
      <c r="P118" s="135">
        <f t="shared" si="43"/>
        <v>57480</v>
      </c>
      <c r="Q118" s="145"/>
    </row>
    <row r="119" spans="1:17" s="34" customFormat="1" ht="26.25" thickBot="1" x14ac:dyDescent="0.25">
      <c r="A119" s="251"/>
      <c r="B119" s="251"/>
      <c r="C119" s="221"/>
      <c r="D119" s="132" t="s">
        <v>32</v>
      </c>
      <c r="E119" s="132"/>
      <c r="F119" s="132"/>
      <c r="G119" s="132"/>
      <c r="H119" s="132"/>
      <c r="I119" s="135"/>
      <c r="J119" s="135"/>
      <c r="K119" s="138"/>
      <c r="L119" s="138"/>
      <c r="M119" s="138"/>
      <c r="N119" s="138"/>
      <c r="O119" s="138"/>
      <c r="P119" s="138"/>
      <c r="Q119" s="132"/>
    </row>
    <row r="120" spans="1:17" s="34" customFormat="1" ht="101.25" customHeight="1" thickBot="1" x14ac:dyDescent="0.25">
      <c r="A120" s="252"/>
      <c r="B120" s="252"/>
      <c r="C120" s="222"/>
      <c r="D120" s="157" t="s">
        <v>72</v>
      </c>
      <c r="E120" s="144">
        <v>459</v>
      </c>
      <c r="F120" s="145" t="s">
        <v>76</v>
      </c>
      <c r="G120" s="145" t="s">
        <v>150</v>
      </c>
      <c r="H120" s="145" t="s">
        <v>70</v>
      </c>
      <c r="I120" s="135">
        <v>21280</v>
      </c>
      <c r="J120" s="135">
        <v>21280</v>
      </c>
      <c r="K120" s="135">
        <f>'приложение 11'!G224</f>
        <v>56625</v>
      </c>
      <c r="L120" s="135">
        <f>K120</f>
        <v>56625</v>
      </c>
      <c r="M120" s="135">
        <f>K120</f>
        <v>56625</v>
      </c>
      <c r="N120" s="135">
        <f>M120</f>
        <v>56625</v>
      </c>
      <c r="O120" s="135">
        <v>57480</v>
      </c>
      <c r="P120" s="135">
        <v>57480</v>
      </c>
      <c r="Q120" s="145"/>
    </row>
    <row r="121" spans="1:17" s="34" customFormat="1" ht="36.75" customHeight="1" thickBot="1" x14ac:dyDescent="0.25">
      <c r="A121" s="250"/>
      <c r="B121" s="250" t="s">
        <v>152</v>
      </c>
      <c r="C121" s="220" t="s">
        <v>118</v>
      </c>
      <c r="D121" s="132" t="s">
        <v>31</v>
      </c>
      <c r="E121" s="144">
        <v>459</v>
      </c>
      <c r="F121" s="145" t="s">
        <v>76</v>
      </c>
      <c r="G121" s="145" t="s">
        <v>70</v>
      </c>
      <c r="H121" s="145" t="s">
        <v>70</v>
      </c>
      <c r="I121" s="135">
        <f>I123</f>
        <v>212800</v>
      </c>
      <c r="J121" s="135">
        <f>J123</f>
        <v>212800</v>
      </c>
      <c r="K121" s="135">
        <f>K123</f>
        <v>287400</v>
      </c>
      <c r="L121" s="135">
        <f t="shared" ref="L121:P121" si="44">L123</f>
        <v>266040</v>
      </c>
      <c r="M121" s="135">
        <f t="shared" si="44"/>
        <v>287400</v>
      </c>
      <c r="N121" s="135">
        <f t="shared" si="44"/>
        <v>266040</v>
      </c>
      <c r="O121" s="135">
        <f t="shared" si="44"/>
        <v>287400</v>
      </c>
      <c r="P121" s="135">
        <f t="shared" si="44"/>
        <v>287400</v>
      </c>
      <c r="Q121" s="145"/>
    </row>
    <row r="122" spans="1:17" s="34" customFormat="1" ht="26.25" thickBot="1" x14ac:dyDescent="0.25">
      <c r="A122" s="251"/>
      <c r="B122" s="251"/>
      <c r="C122" s="221"/>
      <c r="D122" s="132" t="s">
        <v>32</v>
      </c>
      <c r="E122" s="132"/>
      <c r="F122" s="132"/>
      <c r="G122" s="132"/>
      <c r="H122" s="132"/>
      <c r="I122" s="135"/>
      <c r="J122" s="135"/>
      <c r="K122" s="138"/>
      <c r="L122" s="138"/>
      <c r="M122" s="138"/>
      <c r="N122" s="138"/>
      <c r="O122" s="138"/>
      <c r="P122" s="138"/>
      <c r="Q122" s="132"/>
    </row>
    <row r="123" spans="1:17" s="34" customFormat="1" ht="90.75" customHeight="1" thickBot="1" x14ac:dyDescent="0.25">
      <c r="A123" s="252"/>
      <c r="B123" s="252"/>
      <c r="C123" s="222"/>
      <c r="D123" s="157" t="s">
        <v>72</v>
      </c>
      <c r="E123" s="144">
        <v>459</v>
      </c>
      <c r="F123" s="145" t="s">
        <v>76</v>
      </c>
      <c r="G123" s="145">
        <v>920074560</v>
      </c>
      <c r="H123" s="145" t="s">
        <v>70</v>
      </c>
      <c r="I123" s="135">
        <v>212800</v>
      </c>
      <c r="J123" s="135">
        <v>212800</v>
      </c>
      <c r="K123" s="135">
        <v>287400</v>
      </c>
      <c r="L123" s="135">
        <f>'приложение 11'!H228</f>
        <v>266040</v>
      </c>
      <c r="M123" s="135">
        <v>287400</v>
      </c>
      <c r="N123" s="135">
        <f>L123</f>
        <v>266040</v>
      </c>
      <c r="O123" s="135">
        <v>287400</v>
      </c>
      <c r="P123" s="135">
        <v>287400</v>
      </c>
      <c r="Q123" s="145"/>
    </row>
    <row r="124" spans="1:17" s="34" customFormat="1" ht="39.75" customHeight="1" thickBot="1" x14ac:dyDescent="0.25">
      <c r="A124" s="250"/>
      <c r="B124" s="250" t="s">
        <v>153</v>
      </c>
      <c r="C124" s="220" t="s">
        <v>119</v>
      </c>
      <c r="D124" s="132" t="s">
        <v>31</v>
      </c>
      <c r="E124" s="144">
        <v>459</v>
      </c>
      <c r="F124" s="145" t="s">
        <v>76</v>
      </c>
      <c r="G124" s="145" t="s">
        <v>70</v>
      </c>
      <c r="H124" s="145" t="s">
        <v>70</v>
      </c>
      <c r="I124" s="135">
        <f>I126</f>
        <v>8510460.3699999992</v>
      </c>
      <c r="J124" s="135">
        <f>J126</f>
        <v>8450574.9499999993</v>
      </c>
      <c r="K124" s="135">
        <f>K126</f>
        <v>8374656.5999999996</v>
      </c>
      <c r="L124" s="135">
        <f t="shared" ref="L124:P124" si="45">L126</f>
        <v>8008072.6399999997</v>
      </c>
      <c r="M124" s="135">
        <f t="shared" si="45"/>
        <v>8374656.5999999996</v>
      </c>
      <c r="N124" s="135">
        <f t="shared" si="45"/>
        <v>8008072.6399999997</v>
      </c>
      <c r="O124" s="135">
        <f t="shared" si="45"/>
        <v>9831698.7799999993</v>
      </c>
      <c r="P124" s="135">
        <f t="shared" si="45"/>
        <v>9831698.7799999993</v>
      </c>
      <c r="Q124" s="145"/>
    </row>
    <row r="125" spans="1:17" s="34" customFormat="1" ht="26.25" thickBot="1" x14ac:dyDescent="0.25">
      <c r="A125" s="251"/>
      <c r="B125" s="251"/>
      <c r="C125" s="221"/>
      <c r="D125" s="132" t="s">
        <v>32</v>
      </c>
      <c r="E125" s="20"/>
      <c r="F125" s="20"/>
      <c r="G125" s="20"/>
      <c r="H125" s="20"/>
      <c r="I125" s="135"/>
      <c r="J125" s="135"/>
      <c r="K125" s="32"/>
      <c r="L125" s="32"/>
      <c r="M125" s="32"/>
      <c r="N125" s="32"/>
      <c r="O125" s="32"/>
      <c r="P125" s="32"/>
      <c r="Q125" s="20"/>
    </row>
    <row r="126" spans="1:17" s="34" customFormat="1" ht="90.75" customHeight="1" thickBot="1" x14ac:dyDescent="0.25">
      <c r="A126" s="251"/>
      <c r="B126" s="251"/>
      <c r="C126" s="221"/>
      <c r="D126" s="157" t="s">
        <v>72</v>
      </c>
      <c r="E126" s="144">
        <v>459</v>
      </c>
      <c r="F126" s="145" t="s">
        <v>76</v>
      </c>
      <c r="G126" s="145" t="s">
        <v>70</v>
      </c>
      <c r="H126" s="145" t="s">
        <v>70</v>
      </c>
      <c r="I126" s="135">
        <v>8510460.3699999992</v>
      </c>
      <c r="J126" s="135">
        <v>8450574.9499999993</v>
      </c>
      <c r="K126" s="135">
        <f>'приложение 11'!G236</f>
        <v>8374656.5999999996</v>
      </c>
      <c r="L126" s="135">
        <f>'приложение 11'!H236</f>
        <v>8008072.6399999997</v>
      </c>
      <c r="M126" s="135">
        <f>K126</f>
        <v>8374656.5999999996</v>
      </c>
      <c r="N126" s="135">
        <f>L126</f>
        <v>8008072.6399999997</v>
      </c>
      <c r="O126" s="135">
        <v>9831698.7799999993</v>
      </c>
      <c r="P126" s="135">
        <v>9831698.7799999993</v>
      </c>
      <c r="Q126" s="132"/>
    </row>
    <row r="127" spans="1:17" s="34" customFormat="1" ht="36.75" customHeight="1" thickBot="1" x14ac:dyDescent="0.25">
      <c r="A127" s="250"/>
      <c r="B127" s="250" t="s">
        <v>154</v>
      </c>
      <c r="C127" s="220" t="s">
        <v>229</v>
      </c>
      <c r="D127" s="132" t="s">
        <v>31</v>
      </c>
      <c r="E127" s="145">
        <v>459</v>
      </c>
      <c r="F127" s="145" t="s">
        <v>76</v>
      </c>
      <c r="G127" s="145" t="s">
        <v>70</v>
      </c>
      <c r="H127" s="145" t="s">
        <v>70</v>
      </c>
      <c r="I127" s="135" t="s">
        <v>70</v>
      </c>
      <c r="J127" s="135" t="s">
        <v>70</v>
      </c>
      <c r="K127" s="135">
        <f>K129</f>
        <v>198300</v>
      </c>
      <c r="L127" s="135">
        <f t="shared" ref="L127:N127" si="46">L129</f>
        <v>198300</v>
      </c>
      <c r="M127" s="135">
        <f t="shared" si="46"/>
        <v>198300</v>
      </c>
      <c r="N127" s="135">
        <f t="shared" si="46"/>
        <v>198300</v>
      </c>
      <c r="O127" s="135">
        <v>0</v>
      </c>
      <c r="P127" s="135">
        <v>0</v>
      </c>
      <c r="Q127" s="145"/>
    </row>
    <row r="128" spans="1:17" s="34" customFormat="1" ht="26.25" thickBot="1" x14ac:dyDescent="0.25">
      <c r="A128" s="251"/>
      <c r="B128" s="251"/>
      <c r="C128" s="221"/>
      <c r="D128" s="132" t="s">
        <v>32</v>
      </c>
      <c r="E128" s="132"/>
      <c r="F128" s="132"/>
      <c r="G128" s="132"/>
      <c r="H128" s="132"/>
      <c r="I128" s="135"/>
      <c r="J128" s="135"/>
      <c r="K128" s="138"/>
      <c r="L128" s="138"/>
      <c r="M128" s="138"/>
      <c r="N128" s="138"/>
      <c r="O128" s="138"/>
      <c r="P128" s="138"/>
      <c r="Q128" s="132"/>
    </row>
    <row r="129" spans="1:17" s="34" customFormat="1" ht="86.25" customHeight="1" thickBot="1" x14ac:dyDescent="0.25">
      <c r="A129" s="251"/>
      <c r="B129" s="251"/>
      <c r="C129" s="221"/>
      <c r="D129" s="157" t="s">
        <v>72</v>
      </c>
      <c r="E129" s="145">
        <v>459</v>
      </c>
      <c r="F129" s="145" t="s">
        <v>76</v>
      </c>
      <c r="G129" s="145">
        <v>920010470</v>
      </c>
      <c r="H129" s="145" t="s">
        <v>70</v>
      </c>
      <c r="I129" s="135" t="s">
        <v>70</v>
      </c>
      <c r="J129" s="135" t="s">
        <v>70</v>
      </c>
      <c r="K129" s="135">
        <v>198300</v>
      </c>
      <c r="L129" s="135">
        <f>'приложение 11'!H240</f>
        <v>198300</v>
      </c>
      <c r="M129" s="135">
        <f>K129</f>
        <v>198300</v>
      </c>
      <c r="N129" s="135">
        <f>M129</f>
        <v>198300</v>
      </c>
      <c r="O129" s="135">
        <v>0</v>
      </c>
      <c r="P129" s="135">
        <v>0</v>
      </c>
      <c r="Q129" s="145"/>
    </row>
    <row r="130" spans="1:17" s="34" customFormat="1" ht="34.5" customHeight="1" thickBot="1" x14ac:dyDescent="0.25">
      <c r="A130" s="250"/>
      <c r="B130" s="250" t="s">
        <v>155</v>
      </c>
      <c r="C130" s="220" t="s">
        <v>120</v>
      </c>
      <c r="D130" s="132" t="s">
        <v>31</v>
      </c>
      <c r="E130" s="144">
        <v>459</v>
      </c>
      <c r="F130" s="145" t="s">
        <v>76</v>
      </c>
      <c r="G130" s="145" t="s">
        <v>70</v>
      </c>
      <c r="H130" s="145" t="s">
        <v>70</v>
      </c>
      <c r="I130" s="135">
        <f>I132</f>
        <v>156100</v>
      </c>
      <c r="J130" s="135">
        <f>J132</f>
        <v>156100</v>
      </c>
      <c r="K130" s="135">
        <f>K132</f>
        <v>369100</v>
      </c>
      <c r="L130" s="135">
        <f t="shared" ref="L130:N130" si="47">L132</f>
        <v>350281.93</v>
      </c>
      <c r="M130" s="135">
        <f t="shared" si="47"/>
        <v>369100</v>
      </c>
      <c r="N130" s="135">
        <f t="shared" si="47"/>
        <v>350281.93</v>
      </c>
      <c r="O130" s="135">
        <v>0</v>
      </c>
      <c r="P130" s="135">
        <v>0</v>
      </c>
      <c r="Q130" s="220" t="s">
        <v>282</v>
      </c>
    </row>
    <row r="131" spans="1:17" s="34" customFormat="1" ht="26.25" thickBot="1" x14ac:dyDescent="0.25">
      <c r="A131" s="251"/>
      <c r="B131" s="251"/>
      <c r="C131" s="221"/>
      <c r="D131" s="132" t="s">
        <v>32</v>
      </c>
      <c r="E131" s="132"/>
      <c r="F131" s="132"/>
      <c r="G131" s="132"/>
      <c r="H131" s="132"/>
      <c r="I131" s="135"/>
      <c r="J131" s="135"/>
      <c r="K131" s="138"/>
      <c r="L131" s="138"/>
      <c r="M131" s="138"/>
      <c r="N131" s="138"/>
      <c r="O131" s="138"/>
      <c r="P131" s="138"/>
      <c r="Q131" s="221"/>
    </row>
    <row r="132" spans="1:17" s="34" customFormat="1" ht="93" customHeight="1" thickBot="1" x14ac:dyDescent="0.25">
      <c r="A132" s="252"/>
      <c r="B132" s="252"/>
      <c r="C132" s="222"/>
      <c r="D132" s="157" t="s">
        <v>72</v>
      </c>
      <c r="E132" s="144">
        <v>459</v>
      </c>
      <c r="F132" s="145" t="s">
        <v>76</v>
      </c>
      <c r="G132" s="145">
        <v>920010430</v>
      </c>
      <c r="H132" s="145" t="s">
        <v>70</v>
      </c>
      <c r="I132" s="135">
        <v>156100</v>
      </c>
      <c r="J132" s="135">
        <v>156100</v>
      </c>
      <c r="K132" s="135">
        <v>369100</v>
      </c>
      <c r="L132" s="135">
        <f>'приложение 11'!H246</f>
        <v>350281.93</v>
      </c>
      <c r="M132" s="135">
        <v>369100</v>
      </c>
      <c r="N132" s="135">
        <f>L132</f>
        <v>350281.93</v>
      </c>
      <c r="O132" s="135">
        <v>0</v>
      </c>
      <c r="P132" s="135">
        <v>0</v>
      </c>
      <c r="Q132" s="222"/>
    </row>
    <row r="133" spans="1:17" s="34" customFormat="1" ht="34.5" customHeight="1" thickBot="1" x14ac:dyDescent="0.25">
      <c r="A133" s="250"/>
      <c r="B133" s="250" t="s">
        <v>200</v>
      </c>
      <c r="C133" s="217" t="s">
        <v>232</v>
      </c>
      <c r="D133" s="132" t="s">
        <v>31</v>
      </c>
      <c r="E133" s="144">
        <v>459</v>
      </c>
      <c r="F133" s="145" t="s">
        <v>76</v>
      </c>
      <c r="G133" s="145" t="s">
        <v>70</v>
      </c>
      <c r="H133" s="145" t="s">
        <v>70</v>
      </c>
      <c r="I133" s="135">
        <f>I135</f>
        <v>86487</v>
      </c>
      <c r="J133" s="135">
        <f>J135</f>
        <v>86487</v>
      </c>
      <c r="K133" s="135">
        <f>K135</f>
        <v>200000</v>
      </c>
      <c r="L133" s="135">
        <f t="shared" ref="L133:N133" si="48">L135</f>
        <v>200000</v>
      </c>
      <c r="M133" s="135">
        <f t="shared" si="48"/>
        <v>200000</v>
      </c>
      <c r="N133" s="135">
        <f t="shared" si="48"/>
        <v>200000</v>
      </c>
      <c r="O133" s="135">
        <v>0</v>
      </c>
      <c r="P133" s="135">
        <v>0</v>
      </c>
      <c r="Q133" s="145"/>
    </row>
    <row r="134" spans="1:17" s="34" customFormat="1" ht="26.25" thickBot="1" x14ac:dyDescent="0.25">
      <c r="A134" s="251"/>
      <c r="B134" s="251"/>
      <c r="C134" s="218"/>
      <c r="D134" s="132" t="s">
        <v>32</v>
      </c>
      <c r="E134" s="132"/>
      <c r="F134" s="132"/>
      <c r="G134" s="132"/>
      <c r="H134" s="132"/>
      <c r="I134" s="135">
        <f t="shared" ref="I134:I149" si="49">M134</f>
        <v>0</v>
      </c>
      <c r="J134" s="135">
        <f t="shared" ref="J134:J149" si="50">N134</f>
        <v>0</v>
      </c>
      <c r="K134" s="138"/>
      <c r="L134" s="138"/>
      <c r="M134" s="138"/>
      <c r="N134" s="138"/>
      <c r="O134" s="138"/>
      <c r="P134" s="138"/>
      <c r="Q134" s="132"/>
    </row>
    <row r="135" spans="1:17" s="34" customFormat="1" ht="161.25" customHeight="1" thickBot="1" x14ac:dyDescent="0.25">
      <c r="A135" s="252"/>
      <c r="B135" s="252"/>
      <c r="C135" s="219"/>
      <c r="D135" s="157" t="s">
        <v>72</v>
      </c>
      <c r="E135" s="144">
        <v>459</v>
      </c>
      <c r="F135" s="145" t="s">
        <v>76</v>
      </c>
      <c r="G135" s="145">
        <v>920074540</v>
      </c>
      <c r="H135" s="145" t="s">
        <v>70</v>
      </c>
      <c r="I135" s="135">
        <v>86487</v>
      </c>
      <c r="J135" s="135">
        <v>86487</v>
      </c>
      <c r="K135" s="135">
        <v>200000</v>
      </c>
      <c r="L135" s="135">
        <v>200000</v>
      </c>
      <c r="M135" s="135">
        <v>200000</v>
      </c>
      <c r="N135" s="135">
        <v>200000</v>
      </c>
      <c r="O135" s="135">
        <v>0</v>
      </c>
      <c r="P135" s="135">
        <v>0</v>
      </c>
      <c r="Q135" s="145"/>
    </row>
    <row r="136" spans="1:17" s="34" customFormat="1" ht="26.25" thickBot="1" x14ac:dyDescent="0.25">
      <c r="A136" s="250"/>
      <c r="B136" s="250" t="s">
        <v>201</v>
      </c>
      <c r="C136" s="220" t="s">
        <v>227</v>
      </c>
      <c r="D136" s="132" t="s">
        <v>31</v>
      </c>
      <c r="E136" s="144">
        <v>459</v>
      </c>
      <c r="F136" s="145" t="s">
        <v>76</v>
      </c>
      <c r="G136" s="145" t="str">
        <f>G138</f>
        <v>9200S4540</v>
      </c>
      <c r="H136" s="145" t="s">
        <v>70</v>
      </c>
      <c r="I136" s="135">
        <f>I138</f>
        <v>12300</v>
      </c>
      <c r="J136" s="135">
        <f>J138</f>
        <v>12300</v>
      </c>
      <c r="K136" s="135">
        <f t="shared" ref="K136:N136" si="51">K138</f>
        <v>3000</v>
      </c>
      <c r="L136" s="135">
        <f t="shared" si="51"/>
        <v>3000</v>
      </c>
      <c r="M136" s="135">
        <f t="shared" si="51"/>
        <v>3000</v>
      </c>
      <c r="N136" s="135">
        <f t="shared" si="51"/>
        <v>3000</v>
      </c>
      <c r="O136" s="135">
        <v>0</v>
      </c>
      <c r="P136" s="135">
        <v>0</v>
      </c>
      <c r="Q136" s="145"/>
    </row>
    <row r="137" spans="1:17" s="34" customFormat="1" ht="26.25" thickBot="1" x14ac:dyDescent="0.25">
      <c r="A137" s="251"/>
      <c r="B137" s="251"/>
      <c r="C137" s="221"/>
      <c r="D137" s="132" t="s">
        <v>32</v>
      </c>
      <c r="E137" s="132"/>
      <c r="F137" s="132"/>
      <c r="G137" s="132"/>
      <c r="H137" s="132"/>
      <c r="I137" s="135">
        <f t="shared" ref="I137" si="52">M137</f>
        <v>0</v>
      </c>
      <c r="J137" s="135">
        <f t="shared" ref="J137" si="53">N137</f>
        <v>0</v>
      </c>
      <c r="K137" s="138"/>
      <c r="L137" s="138"/>
      <c r="M137" s="138"/>
      <c r="N137" s="138"/>
      <c r="O137" s="138"/>
      <c r="P137" s="138"/>
      <c r="Q137" s="132"/>
    </row>
    <row r="138" spans="1:17" s="34" customFormat="1" ht="135" customHeight="1" thickBot="1" x14ac:dyDescent="0.25">
      <c r="A138" s="252"/>
      <c r="B138" s="252"/>
      <c r="C138" s="222"/>
      <c r="D138" s="157" t="s">
        <v>72</v>
      </c>
      <c r="E138" s="144">
        <v>459</v>
      </c>
      <c r="F138" s="145" t="s">
        <v>76</v>
      </c>
      <c r="G138" s="145" t="s">
        <v>228</v>
      </c>
      <c r="H138" s="145" t="s">
        <v>70</v>
      </c>
      <c r="I138" s="135">
        <v>12300</v>
      </c>
      <c r="J138" s="135">
        <v>12300</v>
      </c>
      <c r="K138" s="135">
        <v>3000</v>
      </c>
      <c r="L138" s="135">
        <v>3000</v>
      </c>
      <c r="M138" s="135">
        <v>3000</v>
      </c>
      <c r="N138" s="135">
        <v>3000</v>
      </c>
      <c r="O138" s="135">
        <v>0</v>
      </c>
      <c r="P138" s="135">
        <v>0</v>
      </c>
      <c r="Q138" s="145"/>
    </row>
    <row r="139" spans="1:17" s="34" customFormat="1" ht="26.25" thickBot="1" x14ac:dyDescent="0.25">
      <c r="A139" s="250"/>
      <c r="B139" s="250" t="s">
        <v>263</v>
      </c>
      <c r="C139" s="220" t="s">
        <v>264</v>
      </c>
      <c r="D139" s="132" t="s">
        <v>31</v>
      </c>
      <c r="E139" s="144">
        <v>459</v>
      </c>
      <c r="F139" s="145" t="s">
        <v>76</v>
      </c>
      <c r="G139" s="145">
        <f>G141</f>
        <v>920077450</v>
      </c>
      <c r="H139" s="145" t="s">
        <v>70</v>
      </c>
      <c r="I139" s="135">
        <f>I141</f>
        <v>0</v>
      </c>
      <c r="J139" s="135">
        <f>J141</f>
        <v>0</v>
      </c>
      <c r="K139" s="135">
        <f t="shared" ref="K139:N139" si="54">K141</f>
        <v>98800</v>
      </c>
      <c r="L139" s="135">
        <f t="shared" si="54"/>
        <v>98800</v>
      </c>
      <c r="M139" s="135">
        <f t="shared" si="54"/>
        <v>98800</v>
      </c>
      <c r="N139" s="135">
        <f t="shared" si="54"/>
        <v>98800</v>
      </c>
      <c r="O139" s="135">
        <v>0</v>
      </c>
      <c r="P139" s="135">
        <v>0</v>
      </c>
      <c r="Q139" s="145"/>
    </row>
    <row r="140" spans="1:17" s="34" customFormat="1" ht="26.25" thickBot="1" x14ac:dyDescent="0.25">
      <c r="A140" s="251"/>
      <c r="B140" s="251"/>
      <c r="C140" s="221"/>
      <c r="D140" s="132" t="s">
        <v>32</v>
      </c>
      <c r="E140" s="132"/>
      <c r="F140" s="132"/>
      <c r="G140" s="132"/>
      <c r="H140" s="132"/>
      <c r="I140" s="135">
        <f t="shared" ref="I140" si="55">M140</f>
        <v>0</v>
      </c>
      <c r="J140" s="135">
        <f t="shared" ref="J140" si="56">N140</f>
        <v>0</v>
      </c>
      <c r="K140" s="138"/>
      <c r="L140" s="138"/>
      <c r="M140" s="138"/>
      <c r="N140" s="138"/>
      <c r="O140" s="138"/>
      <c r="P140" s="138"/>
      <c r="Q140" s="132"/>
    </row>
    <row r="141" spans="1:17" s="34" customFormat="1" ht="135" customHeight="1" thickBot="1" x14ac:dyDescent="0.25">
      <c r="A141" s="252"/>
      <c r="B141" s="252"/>
      <c r="C141" s="222"/>
      <c r="D141" s="157" t="s">
        <v>72</v>
      </c>
      <c r="E141" s="144">
        <v>459</v>
      </c>
      <c r="F141" s="145" t="s">
        <v>76</v>
      </c>
      <c r="G141" s="145">
        <v>920077450</v>
      </c>
      <c r="H141" s="145" t="s">
        <v>70</v>
      </c>
      <c r="I141" s="135">
        <v>0</v>
      </c>
      <c r="J141" s="135">
        <v>0</v>
      </c>
      <c r="K141" s="135">
        <f>'приложение 11'!G264</f>
        <v>98800</v>
      </c>
      <c r="L141" s="135">
        <f>K141</f>
        <v>98800</v>
      </c>
      <c r="M141" s="135">
        <f>K141</f>
        <v>98800</v>
      </c>
      <c r="N141" s="135">
        <f>M141</f>
        <v>98800</v>
      </c>
      <c r="O141" s="135">
        <v>0</v>
      </c>
      <c r="P141" s="135">
        <v>0</v>
      </c>
      <c r="Q141" s="145"/>
    </row>
    <row r="142" spans="1:17" s="34" customFormat="1" ht="26.25" thickBot="1" x14ac:dyDescent="0.25">
      <c r="A142" s="250"/>
      <c r="B142" s="250" t="s">
        <v>280</v>
      </c>
      <c r="C142" s="220" t="s">
        <v>281</v>
      </c>
      <c r="D142" s="132" t="s">
        <v>31</v>
      </c>
      <c r="E142" s="144">
        <v>459</v>
      </c>
      <c r="F142" s="145" t="s">
        <v>76</v>
      </c>
      <c r="G142" s="145">
        <f>G144</f>
        <v>920010210</v>
      </c>
      <c r="H142" s="145" t="s">
        <v>70</v>
      </c>
      <c r="I142" s="135">
        <f>I144</f>
        <v>0</v>
      </c>
      <c r="J142" s="135">
        <f>J144</f>
        <v>0</v>
      </c>
      <c r="K142" s="135">
        <f t="shared" ref="K142:N142" si="57">K144</f>
        <v>98630</v>
      </c>
      <c r="L142" s="135">
        <f t="shared" si="57"/>
        <v>98630</v>
      </c>
      <c r="M142" s="135">
        <f t="shared" si="57"/>
        <v>98630</v>
      </c>
      <c r="N142" s="135">
        <f t="shared" si="57"/>
        <v>98630</v>
      </c>
      <c r="O142" s="135">
        <v>0</v>
      </c>
      <c r="P142" s="135">
        <v>0</v>
      </c>
      <c r="Q142" s="145"/>
    </row>
    <row r="143" spans="1:17" s="34" customFormat="1" ht="26.25" thickBot="1" x14ac:dyDescent="0.25">
      <c r="A143" s="251"/>
      <c r="B143" s="251"/>
      <c r="C143" s="221"/>
      <c r="D143" s="132" t="s">
        <v>32</v>
      </c>
      <c r="E143" s="132"/>
      <c r="F143" s="132"/>
      <c r="G143" s="132"/>
      <c r="H143" s="132"/>
      <c r="I143" s="135">
        <f t="shared" ref="I143" si="58">M143</f>
        <v>0</v>
      </c>
      <c r="J143" s="135">
        <f t="shared" ref="J143" si="59">N143</f>
        <v>0</v>
      </c>
      <c r="K143" s="138"/>
      <c r="L143" s="138"/>
      <c r="M143" s="138"/>
      <c r="N143" s="138"/>
      <c r="O143" s="138"/>
      <c r="P143" s="138"/>
      <c r="Q143" s="132"/>
    </row>
    <row r="144" spans="1:17" s="34" customFormat="1" ht="135" customHeight="1" thickBot="1" x14ac:dyDescent="0.25">
      <c r="A144" s="252"/>
      <c r="B144" s="252"/>
      <c r="C144" s="222"/>
      <c r="D144" s="157" t="s">
        <v>72</v>
      </c>
      <c r="E144" s="144">
        <v>459</v>
      </c>
      <c r="F144" s="145" t="s">
        <v>76</v>
      </c>
      <c r="G144" s="145">
        <v>920010210</v>
      </c>
      <c r="H144" s="145" t="s">
        <v>70</v>
      </c>
      <c r="I144" s="135">
        <v>0</v>
      </c>
      <c r="J144" s="135">
        <v>0</v>
      </c>
      <c r="K144" s="135">
        <f>'приложение 11'!G267</f>
        <v>98630</v>
      </c>
      <c r="L144" s="135">
        <f>K144</f>
        <v>98630</v>
      </c>
      <c r="M144" s="135">
        <f>K144</f>
        <v>98630</v>
      </c>
      <c r="N144" s="135">
        <f>M144</f>
        <v>98630</v>
      </c>
      <c r="O144" s="135">
        <v>0</v>
      </c>
      <c r="P144" s="135">
        <v>0</v>
      </c>
      <c r="Q144" s="145"/>
    </row>
    <row r="145" spans="1:17" s="34" customFormat="1" ht="33" customHeight="1" thickBot="1" x14ac:dyDescent="0.25">
      <c r="A145" s="250"/>
      <c r="B145" s="250" t="s">
        <v>121</v>
      </c>
      <c r="C145" s="220" t="s">
        <v>122</v>
      </c>
      <c r="D145" s="132" t="s">
        <v>31</v>
      </c>
      <c r="E145" s="144">
        <v>441</v>
      </c>
      <c r="F145" s="145" t="s">
        <v>70</v>
      </c>
      <c r="G145" s="145" t="s">
        <v>70</v>
      </c>
      <c r="H145" s="145" t="s">
        <v>70</v>
      </c>
      <c r="I145" s="135">
        <f>I147</f>
        <v>7925570.4000000004</v>
      </c>
      <c r="J145" s="135">
        <f>J147</f>
        <v>7925570.4000000004</v>
      </c>
      <c r="K145" s="135">
        <f>K147</f>
        <v>6397749.5999999996</v>
      </c>
      <c r="L145" s="135">
        <f>L147</f>
        <v>6397749.5999999996</v>
      </c>
      <c r="M145" s="135">
        <f t="shared" ref="M145:P145" si="60">M147</f>
        <v>6397749.5999999996</v>
      </c>
      <c r="N145" s="135">
        <f t="shared" si="60"/>
        <v>6397749.5999999996</v>
      </c>
      <c r="O145" s="135">
        <f t="shared" si="60"/>
        <v>1955133.18</v>
      </c>
      <c r="P145" s="135">
        <f t="shared" si="60"/>
        <v>1955133.18</v>
      </c>
      <c r="Q145" s="145"/>
    </row>
    <row r="146" spans="1:17" s="34" customFormat="1" ht="26.25" thickBot="1" x14ac:dyDescent="0.25">
      <c r="A146" s="251"/>
      <c r="B146" s="251"/>
      <c r="C146" s="221"/>
      <c r="D146" s="132" t="s">
        <v>32</v>
      </c>
      <c r="E146" s="132"/>
      <c r="F146" s="132"/>
      <c r="G146" s="132"/>
      <c r="H146" s="132"/>
      <c r="I146" s="135">
        <f t="shared" si="49"/>
        <v>0</v>
      </c>
      <c r="J146" s="135">
        <f t="shared" si="50"/>
        <v>0</v>
      </c>
      <c r="K146" s="138"/>
      <c r="L146" s="138"/>
      <c r="M146" s="138"/>
      <c r="N146" s="138"/>
      <c r="O146" s="138"/>
      <c r="P146" s="138"/>
      <c r="Q146" s="132"/>
    </row>
    <row r="147" spans="1:17" s="34" customFormat="1" ht="42.75" customHeight="1" thickBot="1" x14ac:dyDescent="0.25">
      <c r="A147" s="252"/>
      <c r="B147" s="252"/>
      <c r="C147" s="222"/>
      <c r="D147" s="157" t="s">
        <v>69</v>
      </c>
      <c r="E147" s="144">
        <v>441</v>
      </c>
      <c r="F147" s="145" t="s">
        <v>70</v>
      </c>
      <c r="G147" s="145" t="s">
        <v>70</v>
      </c>
      <c r="H147" s="145" t="s">
        <v>70</v>
      </c>
      <c r="I147" s="135">
        <v>7925570.4000000004</v>
      </c>
      <c r="J147" s="135">
        <v>7925570.4000000004</v>
      </c>
      <c r="K147" s="135">
        <v>6397749.5999999996</v>
      </c>
      <c r="L147" s="135">
        <f>K147</f>
        <v>6397749.5999999996</v>
      </c>
      <c r="M147" s="135">
        <f>K147</f>
        <v>6397749.5999999996</v>
      </c>
      <c r="N147" s="135">
        <f>M147</f>
        <v>6397749.5999999996</v>
      </c>
      <c r="O147" s="135">
        <v>1955133.18</v>
      </c>
      <c r="P147" s="135">
        <v>1955133.18</v>
      </c>
      <c r="Q147" s="145"/>
    </row>
    <row r="148" spans="1:17" s="33" customFormat="1" ht="41.25" customHeight="1" thickBot="1" x14ac:dyDescent="0.25">
      <c r="A148" s="250"/>
      <c r="B148" s="250" t="s">
        <v>123</v>
      </c>
      <c r="C148" s="220" t="s">
        <v>124</v>
      </c>
      <c r="D148" s="132" t="s">
        <v>31</v>
      </c>
      <c r="E148" s="144">
        <v>459</v>
      </c>
      <c r="F148" s="145" t="s">
        <v>84</v>
      </c>
      <c r="G148" s="145" t="s">
        <v>70</v>
      </c>
      <c r="H148" s="145" t="s">
        <v>70</v>
      </c>
      <c r="I148" s="135">
        <f>I150</f>
        <v>13227171.73</v>
      </c>
      <c r="J148" s="135">
        <f>J150</f>
        <v>13105515.380000001</v>
      </c>
      <c r="K148" s="135">
        <f>K150</f>
        <v>15034755.300000001</v>
      </c>
      <c r="L148" s="135">
        <f t="shared" ref="L148:P148" si="61">L150</f>
        <v>14825180.08</v>
      </c>
      <c r="M148" s="135">
        <f t="shared" si="61"/>
        <v>15034755.300000001</v>
      </c>
      <c r="N148" s="135">
        <f t="shared" si="61"/>
        <v>14825180.08</v>
      </c>
      <c r="O148" s="135">
        <f t="shared" si="61"/>
        <v>14322847.699999999</v>
      </c>
      <c r="P148" s="135">
        <f t="shared" si="61"/>
        <v>14322847.699999999</v>
      </c>
      <c r="Q148" s="153"/>
    </row>
    <row r="149" spans="1:17" s="33" customFormat="1" ht="26.25" thickBot="1" x14ac:dyDescent="0.25">
      <c r="A149" s="251"/>
      <c r="B149" s="251"/>
      <c r="C149" s="221"/>
      <c r="D149" s="132" t="s">
        <v>32</v>
      </c>
      <c r="E149" s="132"/>
      <c r="F149" s="132"/>
      <c r="G149" s="132"/>
      <c r="H149" s="132"/>
      <c r="I149" s="135">
        <f t="shared" si="49"/>
        <v>0</v>
      </c>
      <c r="J149" s="135">
        <f t="shared" si="50"/>
        <v>0</v>
      </c>
      <c r="K149" s="138"/>
      <c r="L149" s="138"/>
      <c r="M149" s="138"/>
      <c r="N149" s="138"/>
      <c r="O149" s="138"/>
      <c r="P149" s="138"/>
      <c r="Q149" s="151"/>
    </row>
    <row r="150" spans="1:17" s="33" customFormat="1" ht="96.75" customHeight="1" thickBot="1" x14ac:dyDescent="0.25">
      <c r="A150" s="252"/>
      <c r="B150" s="252"/>
      <c r="C150" s="222"/>
      <c r="D150" s="157" t="s">
        <v>72</v>
      </c>
      <c r="E150" s="144">
        <v>459</v>
      </c>
      <c r="F150" s="145" t="s">
        <v>84</v>
      </c>
      <c r="G150" s="145" t="s">
        <v>70</v>
      </c>
      <c r="H150" s="145" t="s">
        <v>70</v>
      </c>
      <c r="I150" s="135">
        <v>13227171.73</v>
      </c>
      <c r="J150" s="135">
        <v>13105515.380000001</v>
      </c>
      <c r="K150" s="135">
        <f>'приложение 11'!G284</f>
        <v>15034755.300000001</v>
      </c>
      <c r="L150" s="135">
        <f>'приложение 11'!H284</f>
        <v>14825180.08</v>
      </c>
      <c r="M150" s="135">
        <f>K150</f>
        <v>15034755.300000001</v>
      </c>
      <c r="N150" s="135">
        <f>L150</f>
        <v>14825180.08</v>
      </c>
      <c r="O150" s="135">
        <v>14322847.699999999</v>
      </c>
      <c r="P150" s="135">
        <v>14322847.699999999</v>
      </c>
      <c r="Q150" s="153"/>
    </row>
    <row r="151" spans="1:17" s="34" customFormat="1" ht="36" customHeight="1" thickBot="1" x14ac:dyDescent="0.25">
      <c r="A151" s="250"/>
      <c r="B151" s="250" t="s">
        <v>196</v>
      </c>
      <c r="C151" s="220" t="s">
        <v>226</v>
      </c>
      <c r="D151" s="132" t="s">
        <v>31</v>
      </c>
      <c r="E151" s="144">
        <v>459</v>
      </c>
      <c r="F151" s="145" t="s">
        <v>84</v>
      </c>
      <c r="G151" s="145">
        <f>G153</f>
        <v>950010470</v>
      </c>
      <c r="H151" s="145" t="s">
        <v>70</v>
      </c>
      <c r="I151" s="135">
        <v>0</v>
      </c>
      <c r="J151" s="135">
        <v>0</v>
      </c>
      <c r="K151" s="135">
        <f>K153</f>
        <v>309200</v>
      </c>
      <c r="L151" s="135">
        <f t="shared" ref="L151:N151" si="62">L153</f>
        <v>309200</v>
      </c>
      <c r="M151" s="135">
        <f t="shared" si="62"/>
        <v>309200</v>
      </c>
      <c r="N151" s="135">
        <f t="shared" si="62"/>
        <v>309200</v>
      </c>
      <c r="O151" s="135">
        <v>0</v>
      </c>
      <c r="P151" s="135">
        <v>0</v>
      </c>
      <c r="Q151" s="145"/>
    </row>
    <row r="152" spans="1:17" s="34" customFormat="1" ht="26.25" thickBot="1" x14ac:dyDescent="0.25">
      <c r="A152" s="251"/>
      <c r="B152" s="251"/>
      <c r="C152" s="221"/>
      <c r="D152" s="132" t="s">
        <v>32</v>
      </c>
      <c r="E152" s="132"/>
      <c r="F152" s="132"/>
      <c r="G152" s="132"/>
      <c r="H152" s="132"/>
      <c r="I152" s="138"/>
      <c r="J152" s="138"/>
      <c r="K152" s="138"/>
      <c r="L152" s="138"/>
      <c r="M152" s="138"/>
      <c r="N152" s="138"/>
      <c r="O152" s="138"/>
      <c r="P152" s="138"/>
      <c r="Q152" s="132"/>
    </row>
    <row r="153" spans="1:17" s="34" customFormat="1" ht="93.75" customHeight="1" thickBot="1" x14ac:dyDescent="0.25">
      <c r="A153" s="252"/>
      <c r="B153" s="252"/>
      <c r="C153" s="222"/>
      <c r="D153" s="157" t="s">
        <v>72</v>
      </c>
      <c r="E153" s="144">
        <v>459</v>
      </c>
      <c r="F153" s="145" t="s">
        <v>84</v>
      </c>
      <c r="G153" s="145">
        <v>950010470</v>
      </c>
      <c r="H153" s="145" t="s">
        <v>70</v>
      </c>
      <c r="I153" s="135">
        <v>0</v>
      </c>
      <c r="J153" s="135">
        <v>0</v>
      </c>
      <c r="K153" s="135">
        <v>309200</v>
      </c>
      <c r="L153" s="135">
        <f>K153</f>
        <v>309200</v>
      </c>
      <c r="M153" s="135">
        <f>K153</f>
        <v>309200</v>
      </c>
      <c r="N153" s="135">
        <f>M153</f>
        <v>309200</v>
      </c>
      <c r="O153" s="135">
        <v>0</v>
      </c>
      <c r="P153" s="135">
        <v>0</v>
      </c>
      <c r="Q153" s="145"/>
    </row>
    <row r="154" spans="1:17" s="34" customFormat="1" ht="36" customHeight="1" thickBot="1" x14ac:dyDescent="0.25">
      <c r="A154" s="250"/>
      <c r="B154" s="250" t="s">
        <v>261</v>
      </c>
      <c r="C154" s="220" t="s">
        <v>262</v>
      </c>
      <c r="D154" s="132" t="s">
        <v>31</v>
      </c>
      <c r="E154" s="144">
        <v>459</v>
      </c>
      <c r="F154" s="145" t="s">
        <v>84</v>
      </c>
      <c r="G154" s="145">
        <f>G156</f>
        <v>950010400</v>
      </c>
      <c r="H154" s="145" t="s">
        <v>70</v>
      </c>
      <c r="I154" s="135">
        <v>0</v>
      </c>
      <c r="J154" s="135">
        <v>0</v>
      </c>
      <c r="K154" s="135">
        <f>K156</f>
        <v>35900</v>
      </c>
      <c r="L154" s="135">
        <f t="shared" ref="L154:N154" si="63">L156</f>
        <v>35900</v>
      </c>
      <c r="M154" s="135">
        <f t="shared" si="63"/>
        <v>35900</v>
      </c>
      <c r="N154" s="135">
        <f t="shared" si="63"/>
        <v>35900</v>
      </c>
      <c r="O154" s="135">
        <v>0</v>
      </c>
      <c r="P154" s="135">
        <v>0</v>
      </c>
      <c r="Q154" s="145"/>
    </row>
    <row r="155" spans="1:17" s="34" customFormat="1" ht="26.25" thickBot="1" x14ac:dyDescent="0.25">
      <c r="A155" s="251"/>
      <c r="B155" s="251"/>
      <c r="C155" s="221"/>
      <c r="D155" s="132" t="s">
        <v>32</v>
      </c>
      <c r="E155" s="132"/>
      <c r="F155" s="132"/>
      <c r="G155" s="132"/>
      <c r="H155" s="132"/>
      <c r="I155" s="138"/>
      <c r="J155" s="138"/>
      <c r="K155" s="138"/>
      <c r="L155" s="138"/>
      <c r="M155" s="138"/>
      <c r="N155" s="138"/>
      <c r="O155" s="138"/>
      <c r="P155" s="138"/>
      <c r="Q155" s="132"/>
    </row>
    <row r="156" spans="1:17" s="34" customFormat="1" ht="93.75" customHeight="1" thickBot="1" x14ac:dyDescent="0.25">
      <c r="A156" s="252"/>
      <c r="B156" s="252"/>
      <c r="C156" s="222"/>
      <c r="D156" s="157" t="s">
        <v>72</v>
      </c>
      <c r="E156" s="144">
        <v>459</v>
      </c>
      <c r="F156" s="145" t="s">
        <v>84</v>
      </c>
      <c r="G156" s="145">
        <v>950010400</v>
      </c>
      <c r="H156" s="145" t="s">
        <v>70</v>
      </c>
      <c r="I156" s="135">
        <v>0</v>
      </c>
      <c r="J156" s="135">
        <v>0</v>
      </c>
      <c r="K156" s="135">
        <v>35900</v>
      </c>
      <c r="L156" s="135">
        <f>K156</f>
        <v>35900</v>
      </c>
      <c r="M156" s="135">
        <f>K156</f>
        <v>35900</v>
      </c>
      <c r="N156" s="135">
        <f>M156</f>
        <v>35900</v>
      </c>
      <c r="O156" s="135">
        <v>0</v>
      </c>
      <c r="P156" s="135">
        <v>0</v>
      </c>
      <c r="Q156" s="145"/>
    </row>
    <row r="160" spans="1:17" ht="15" x14ac:dyDescent="0.2">
      <c r="B160" s="171" t="s">
        <v>290</v>
      </c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</sheetData>
  <mergeCells count="164">
    <mergeCell ref="A58:A60"/>
    <mergeCell ref="B58:B60"/>
    <mergeCell ref="C58:C60"/>
    <mergeCell ref="A61:A63"/>
    <mergeCell ref="B61:B63"/>
    <mergeCell ref="A76:A78"/>
    <mergeCell ref="A82:A84"/>
    <mergeCell ref="B82:B84"/>
    <mergeCell ref="C82:C84"/>
    <mergeCell ref="A121:A123"/>
    <mergeCell ref="B121:B123"/>
    <mergeCell ref="Q130:Q132"/>
    <mergeCell ref="A106:A108"/>
    <mergeCell ref="B106:B108"/>
    <mergeCell ref="C106:C108"/>
    <mergeCell ref="A64:A66"/>
    <mergeCell ref="B64:B66"/>
    <mergeCell ref="C64:C66"/>
    <mergeCell ref="A85:A87"/>
    <mergeCell ref="B85:B87"/>
    <mergeCell ref="C85:C87"/>
    <mergeCell ref="A88:A90"/>
    <mergeCell ref="B88:B90"/>
    <mergeCell ref="C88:C90"/>
    <mergeCell ref="A91:A93"/>
    <mergeCell ref="B91:B93"/>
    <mergeCell ref="A124:A126"/>
    <mergeCell ref="B124:B126"/>
    <mergeCell ref="A154:A156"/>
    <mergeCell ref="B154:B156"/>
    <mergeCell ref="C154:C156"/>
    <mergeCell ref="A139:A141"/>
    <mergeCell ref="B139:B141"/>
    <mergeCell ref="C139:C141"/>
    <mergeCell ref="A97:A99"/>
    <mergeCell ref="B97:B99"/>
    <mergeCell ref="C97:C99"/>
    <mergeCell ref="A100:A102"/>
    <mergeCell ref="B100:B102"/>
    <mergeCell ref="C100:C102"/>
    <mergeCell ref="A103:A105"/>
    <mergeCell ref="B103:B105"/>
    <mergeCell ref="C103:C105"/>
    <mergeCell ref="A151:A153"/>
    <mergeCell ref="B151:B153"/>
    <mergeCell ref="C151:C153"/>
    <mergeCell ref="A136:A138"/>
    <mergeCell ref="B136:B138"/>
    <mergeCell ref="C136:C138"/>
    <mergeCell ref="C124:C126"/>
    <mergeCell ref="A127:A129"/>
    <mergeCell ref="B127:B129"/>
    <mergeCell ref="C127:C129"/>
    <mergeCell ref="A130:A132"/>
    <mergeCell ref="B130:B132"/>
    <mergeCell ref="C130:C132"/>
    <mergeCell ref="A142:A144"/>
    <mergeCell ref="B142:B144"/>
    <mergeCell ref="C142:C144"/>
    <mergeCell ref="A148:A150"/>
    <mergeCell ref="B148:B150"/>
    <mergeCell ref="C148:C150"/>
    <mergeCell ref="A133:A135"/>
    <mergeCell ref="B133:B135"/>
    <mergeCell ref="C133:C135"/>
    <mergeCell ref="A145:A147"/>
    <mergeCell ref="B145:B147"/>
    <mergeCell ref="C145:C147"/>
    <mergeCell ref="A73:A75"/>
    <mergeCell ref="B73:B75"/>
    <mergeCell ref="C70:C72"/>
    <mergeCell ref="B70:B72"/>
    <mergeCell ref="A70:A72"/>
    <mergeCell ref="B76:B78"/>
    <mergeCell ref="C76:C78"/>
    <mergeCell ref="C121:C123"/>
    <mergeCell ref="A115:A117"/>
    <mergeCell ref="B115:B117"/>
    <mergeCell ref="C115:C117"/>
    <mergeCell ref="A118:A120"/>
    <mergeCell ref="B118:B120"/>
    <mergeCell ref="C118:C120"/>
    <mergeCell ref="A109:A111"/>
    <mergeCell ref="B109:B111"/>
    <mergeCell ref="C109:C111"/>
    <mergeCell ref="A112:A114"/>
    <mergeCell ref="B112:B114"/>
    <mergeCell ref="C112:C114"/>
    <mergeCell ref="C91:C93"/>
    <mergeCell ref="A94:A96"/>
    <mergeCell ref="B94:B96"/>
    <mergeCell ref="C94:C96"/>
    <mergeCell ref="C9:C11"/>
    <mergeCell ref="A13:A16"/>
    <mergeCell ref="B13:B16"/>
    <mergeCell ref="C13:C16"/>
    <mergeCell ref="A28:A30"/>
    <mergeCell ref="B28:B30"/>
    <mergeCell ref="H6:H7"/>
    <mergeCell ref="K6:L6"/>
    <mergeCell ref="M6:N6"/>
    <mergeCell ref="A4:A7"/>
    <mergeCell ref="B4:B7"/>
    <mergeCell ref="C4:C7"/>
    <mergeCell ref="D4:D7"/>
    <mergeCell ref="E4:H5"/>
    <mergeCell ref="I4:P4"/>
    <mergeCell ref="A31:A33"/>
    <mergeCell ref="B31:B33"/>
    <mergeCell ref="B25:B27"/>
    <mergeCell ref="A1:Q1"/>
    <mergeCell ref="A2:Q2"/>
    <mergeCell ref="B20:B22"/>
    <mergeCell ref="C20:C22"/>
    <mergeCell ref="B23:B24"/>
    <mergeCell ref="C23:C24"/>
    <mergeCell ref="A17:A19"/>
    <mergeCell ref="B17:B19"/>
    <mergeCell ref="C17:C19"/>
    <mergeCell ref="Q4:Q7"/>
    <mergeCell ref="I5:J6"/>
    <mergeCell ref="K5:N5"/>
    <mergeCell ref="O5:P6"/>
    <mergeCell ref="E6:E7"/>
    <mergeCell ref="F6:F7"/>
    <mergeCell ref="G6:G7"/>
    <mergeCell ref="C31:C33"/>
    <mergeCell ref="C25:C27"/>
    <mergeCell ref="C28:C30"/>
    <mergeCell ref="A9:A11"/>
    <mergeCell ref="B9:B11"/>
    <mergeCell ref="A34:A36"/>
    <mergeCell ref="B34:B36"/>
    <mergeCell ref="C34:C36"/>
    <mergeCell ref="A37:A39"/>
    <mergeCell ref="B37:B39"/>
    <mergeCell ref="C37:C39"/>
    <mergeCell ref="A40:A42"/>
    <mergeCell ref="B40:B42"/>
    <mergeCell ref="C40:C42"/>
    <mergeCell ref="B160:N160"/>
    <mergeCell ref="C61:C63"/>
    <mergeCell ref="A43:A45"/>
    <mergeCell ref="B43:B45"/>
    <mergeCell ref="C43:C45"/>
    <mergeCell ref="A52:A54"/>
    <mergeCell ref="B52:B54"/>
    <mergeCell ref="C52:C54"/>
    <mergeCell ref="B55:B57"/>
    <mergeCell ref="A55:A57"/>
    <mergeCell ref="C55:C57"/>
    <mergeCell ref="A46:A48"/>
    <mergeCell ref="B46:B48"/>
    <mergeCell ref="C46:C48"/>
    <mergeCell ref="A49:A51"/>
    <mergeCell ref="B49:B51"/>
    <mergeCell ref="C49:C51"/>
    <mergeCell ref="A67:A69"/>
    <mergeCell ref="B67:B69"/>
    <mergeCell ref="C67:C69"/>
    <mergeCell ref="A79:A81"/>
    <mergeCell ref="B79:B81"/>
    <mergeCell ref="C79:C81"/>
    <mergeCell ref="C73:C75"/>
  </mergeCells>
  <pageMargins left="0.70866141732283472" right="0.70866141732283472" top="0.74803149606299213" bottom="0.74803149606299213" header="0.31496062992125984" footer="0.31496062992125984"/>
  <pageSetup paperSize="9" scale="37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O53"/>
  <sheetViews>
    <sheetView workbookViewId="0">
      <pane xSplit="1" ySplit="8" topLeftCell="B47" activePane="bottomRight" state="frozen"/>
      <selection pane="topRight" activeCell="B1" sqref="B1"/>
      <selection pane="bottomLeft" activeCell="A9" sqref="A9"/>
      <selection pane="bottomRight" activeCell="B50" sqref="B50:N50"/>
    </sheetView>
  </sheetViews>
  <sheetFormatPr defaultColWidth="8.85546875" defaultRowHeight="15" x14ac:dyDescent="0.25"/>
  <cols>
    <col min="1" max="2" width="8.85546875" style="4"/>
    <col min="3" max="3" width="38.42578125" style="4" customWidth="1"/>
    <col min="4" max="4" width="12.28515625" style="4" customWidth="1"/>
    <col min="5" max="8" width="8.85546875" style="4"/>
    <col min="9" max="9" width="11.85546875" style="4" bestFit="1" customWidth="1"/>
    <col min="10" max="11" width="8.85546875" style="4"/>
    <col min="12" max="12" width="10.42578125" style="4" customWidth="1"/>
    <col min="13" max="13" width="8.85546875" style="4"/>
    <col min="14" max="14" width="13.28515625" style="4" customWidth="1"/>
    <col min="15" max="16384" width="8.85546875" style="4"/>
  </cols>
  <sheetData>
    <row r="1" spans="1:15" x14ac:dyDescent="0.25">
      <c r="A1" s="289"/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15" ht="18" customHeight="1" x14ac:dyDescent="0.25">
      <c r="A2" s="289"/>
      <c r="B2" s="288" t="s">
        <v>14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3" spans="1:15" ht="18" customHeight="1" x14ac:dyDescent="0.25">
      <c r="A3" s="289"/>
      <c r="B3" s="288" t="s">
        <v>15</v>
      </c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</row>
    <row r="4" spans="1:15" ht="18" customHeight="1" x14ac:dyDescent="0.25">
      <c r="A4" s="289"/>
      <c r="B4" s="288" t="s">
        <v>16</v>
      </c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</row>
    <row r="5" spans="1:15" ht="15.75" thickBot="1" x14ac:dyDescent="0.3">
      <c r="A5" s="289"/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</row>
    <row r="6" spans="1:15" ht="90.6" customHeight="1" thickBot="1" x14ac:dyDescent="0.3">
      <c r="A6" s="289"/>
      <c r="B6" s="205" t="s">
        <v>12</v>
      </c>
      <c r="C6" s="205" t="s">
        <v>17</v>
      </c>
      <c r="D6" s="205" t="s">
        <v>18</v>
      </c>
      <c r="E6" s="205" t="s">
        <v>19</v>
      </c>
      <c r="F6" s="227" t="s">
        <v>20</v>
      </c>
      <c r="G6" s="228"/>
      <c r="H6" s="211" t="s">
        <v>21</v>
      </c>
      <c r="I6" s="213"/>
      <c r="J6" s="213"/>
      <c r="K6" s="212"/>
      <c r="L6" s="227" t="s">
        <v>22</v>
      </c>
      <c r="M6" s="228"/>
      <c r="N6" s="205" t="s">
        <v>23</v>
      </c>
      <c r="O6" s="14"/>
    </row>
    <row r="7" spans="1:15" ht="27" customHeight="1" thickBot="1" x14ac:dyDescent="0.3">
      <c r="A7" s="289"/>
      <c r="B7" s="231"/>
      <c r="C7" s="231"/>
      <c r="D7" s="231"/>
      <c r="E7" s="231"/>
      <c r="F7" s="229"/>
      <c r="G7" s="230"/>
      <c r="H7" s="211" t="s">
        <v>279</v>
      </c>
      <c r="I7" s="212"/>
      <c r="J7" s="211" t="s">
        <v>24</v>
      </c>
      <c r="K7" s="212"/>
      <c r="L7" s="229"/>
      <c r="M7" s="230"/>
      <c r="N7" s="231"/>
      <c r="O7" s="14"/>
    </row>
    <row r="8" spans="1:15" ht="48" customHeight="1" thickBot="1" x14ac:dyDescent="0.3">
      <c r="A8" s="289"/>
      <c r="B8" s="206"/>
      <c r="C8" s="206"/>
      <c r="D8" s="206"/>
      <c r="E8" s="206"/>
      <c r="F8" s="22" t="s">
        <v>9</v>
      </c>
      <c r="G8" s="22" t="s">
        <v>10</v>
      </c>
      <c r="H8" s="22" t="s">
        <v>9</v>
      </c>
      <c r="I8" s="22" t="s">
        <v>10</v>
      </c>
      <c r="J8" s="22" t="s">
        <v>9</v>
      </c>
      <c r="K8" s="22" t="s">
        <v>10</v>
      </c>
      <c r="L8" s="22" t="s">
        <v>25</v>
      </c>
      <c r="M8" s="22" t="s">
        <v>26</v>
      </c>
      <c r="N8" s="206"/>
      <c r="O8" s="14"/>
    </row>
    <row r="9" spans="1:15" ht="15.75" thickBot="1" x14ac:dyDescent="0.3">
      <c r="A9" s="289"/>
      <c r="B9" s="21">
        <v>1</v>
      </c>
      <c r="C9" s="15">
        <v>2</v>
      </c>
      <c r="D9" s="15">
        <v>3</v>
      </c>
      <c r="E9" s="15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  <c r="K9" s="15">
        <v>10</v>
      </c>
      <c r="L9" s="15">
        <v>11</v>
      </c>
      <c r="M9" s="15">
        <v>12</v>
      </c>
      <c r="N9" s="21">
        <v>13</v>
      </c>
      <c r="O9" s="14"/>
    </row>
    <row r="10" spans="1:15" s="17" customFormat="1" ht="26.25" customHeight="1" thickBot="1" x14ac:dyDescent="0.3">
      <c r="A10" s="289"/>
      <c r="B10" s="278" t="s">
        <v>241</v>
      </c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80"/>
      <c r="O10" s="16"/>
    </row>
    <row r="11" spans="1:15" s="17" customFormat="1" ht="43.5" customHeight="1" thickBot="1" x14ac:dyDescent="0.3">
      <c r="A11" s="289"/>
      <c r="B11" s="278" t="s">
        <v>165</v>
      </c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80"/>
      <c r="O11" s="16"/>
    </row>
    <row r="12" spans="1:15" s="17" customFormat="1" ht="63.75" customHeight="1" x14ac:dyDescent="0.25">
      <c r="A12" s="289"/>
      <c r="B12" s="59">
        <v>1</v>
      </c>
      <c r="C12" s="60" t="s">
        <v>157</v>
      </c>
      <c r="D12" s="18" t="s">
        <v>158</v>
      </c>
      <c r="E12" s="18" t="s">
        <v>70</v>
      </c>
      <c r="F12" s="18">
        <v>27.5</v>
      </c>
      <c r="G12" s="18">
        <v>29.47</v>
      </c>
      <c r="H12" s="18">
        <v>31.6</v>
      </c>
      <c r="I12" s="18">
        <v>32.61</v>
      </c>
      <c r="J12" s="18">
        <f>H12</f>
        <v>31.6</v>
      </c>
      <c r="K12" s="18">
        <v>32.61</v>
      </c>
      <c r="L12" s="18">
        <v>32.25</v>
      </c>
      <c r="M12" s="18">
        <v>32.979999999999997</v>
      </c>
      <c r="N12" s="61"/>
      <c r="O12" s="16"/>
    </row>
    <row r="13" spans="1:15" s="44" customFormat="1" ht="100.5" customHeight="1" x14ac:dyDescent="0.25">
      <c r="A13" s="289"/>
      <c r="B13" s="56">
        <v>2</v>
      </c>
      <c r="C13" s="55" t="s">
        <v>242</v>
      </c>
      <c r="D13" s="47" t="s">
        <v>159</v>
      </c>
      <c r="E13" s="47" t="s">
        <v>70</v>
      </c>
      <c r="F13" s="47">
        <v>2500</v>
      </c>
      <c r="G13" s="47">
        <v>2799</v>
      </c>
      <c r="H13" s="47">
        <v>2900</v>
      </c>
      <c r="I13" s="47">
        <v>3000</v>
      </c>
      <c r="J13" s="47">
        <v>2900</v>
      </c>
      <c r="K13" s="47">
        <v>3000</v>
      </c>
      <c r="L13" s="47">
        <v>3000</v>
      </c>
      <c r="M13" s="47">
        <v>3200</v>
      </c>
      <c r="N13" s="57"/>
      <c r="O13" s="43"/>
    </row>
    <row r="14" spans="1:15" s="44" customFormat="1" ht="295.5" customHeight="1" thickBot="1" x14ac:dyDescent="0.3">
      <c r="A14" s="289"/>
      <c r="B14" s="62">
        <v>3</v>
      </c>
      <c r="C14" s="19" t="s">
        <v>166</v>
      </c>
      <c r="D14" s="19" t="s">
        <v>159</v>
      </c>
      <c r="E14" s="19" t="s">
        <v>70</v>
      </c>
      <c r="F14" s="19">
        <v>85</v>
      </c>
      <c r="G14" s="19">
        <v>85</v>
      </c>
      <c r="H14" s="19">
        <v>87</v>
      </c>
      <c r="I14" s="19">
        <v>69</v>
      </c>
      <c r="J14" s="19">
        <v>87</v>
      </c>
      <c r="K14" s="19">
        <v>69</v>
      </c>
      <c r="L14" s="19">
        <v>90</v>
      </c>
      <c r="M14" s="19">
        <v>93</v>
      </c>
      <c r="N14" s="125" t="s">
        <v>287</v>
      </c>
      <c r="O14" s="43"/>
    </row>
    <row r="15" spans="1:15" s="39" customFormat="1" ht="32.25" customHeight="1" thickBot="1" x14ac:dyDescent="0.3">
      <c r="A15" s="289"/>
      <c r="B15" s="281" t="s">
        <v>243</v>
      </c>
      <c r="C15" s="282"/>
      <c r="D15" s="282"/>
      <c r="E15" s="282"/>
      <c r="F15" s="282"/>
      <c r="G15" s="282"/>
      <c r="H15" s="282"/>
      <c r="I15" s="282"/>
      <c r="J15" s="282"/>
      <c r="K15" s="282"/>
      <c r="L15" s="282"/>
      <c r="M15" s="282"/>
      <c r="N15" s="283"/>
      <c r="O15" s="38"/>
    </row>
    <row r="16" spans="1:15" s="46" customFormat="1" ht="75" x14ac:dyDescent="0.25">
      <c r="A16" s="289"/>
      <c r="B16" s="59">
        <v>1</v>
      </c>
      <c r="C16" s="18" t="s">
        <v>167</v>
      </c>
      <c r="D16" s="52" t="s">
        <v>159</v>
      </c>
      <c r="E16" s="52" t="s">
        <v>70</v>
      </c>
      <c r="F16" s="52">
        <v>260</v>
      </c>
      <c r="G16" s="52">
        <v>345</v>
      </c>
      <c r="H16" s="52">
        <v>370</v>
      </c>
      <c r="I16" s="52">
        <v>426</v>
      </c>
      <c r="J16" s="52">
        <v>370</v>
      </c>
      <c r="K16" s="52">
        <v>426</v>
      </c>
      <c r="L16" s="52">
        <v>380</v>
      </c>
      <c r="M16" s="52">
        <v>380</v>
      </c>
      <c r="N16" s="66"/>
      <c r="O16" s="45"/>
    </row>
    <row r="17" spans="1:15" s="46" customFormat="1" ht="60.75" thickBot="1" x14ac:dyDescent="0.3">
      <c r="A17" s="289"/>
      <c r="B17" s="62">
        <v>2</v>
      </c>
      <c r="C17" s="19" t="s">
        <v>161</v>
      </c>
      <c r="D17" s="48" t="s">
        <v>158</v>
      </c>
      <c r="E17" s="48" t="s">
        <v>70</v>
      </c>
      <c r="F17" s="48">
        <v>29</v>
      </c>
      <c r="G17" s="48">
        <v>29.47</v>
      </c>
      <c r="H17" s="48">
        <v>31.6</v>
      </c>
      <c r="I17" s="48">
        <v>32.61</v>
      </c>
      <c r="J17" s="48">
        <f>H17</f>
        <v>31.6</v>
      </c>
      <c r="K17" s="48">
        <v>32.61</v>
      </c>
      <c r="L17" s="48">
        <v>32.25</v>
      </c>
      <c r="M17" s="48">
        <v>32.979999999999997</v>
      </c>
      <c r="N17" s="65"/>
      <c r="O17" s="45"/>
    </row>
    <row r="18" spans="1:15" s="46" customFormat="1" ht="15.75" thickBot="1" x14ac:dyDescent="0.3">
      <c r="A18" s="289"/>
      <c r="B18" s="281" t="s">
        <v>244</v>
      </c>
      <c r="C18" s="282"/>
      <c r="D18" s="282"/>
      <c r="E18" s="282"/>
      <c r="F18" s="282"/>
      <c r="G18" s="282"/>
      <c r="H18" s="282"/>
      <c r="I18" s="282"/>
      <c r="J18" s="282"/>
      <c r="K18" s="282"/>
      <c r="L18" s="282"/>
      <c r="M18" s="282"/>
      <c r="N18" s="283"/>
      <c r="O18" s="45"/>
    </row>
    <row r="19" spans="1:15" s="46" customFormat="1" ht="60.75" thickBot="1" x14ac:dyDescent="0.3">
      <c r="A19" s="289"/>
      <c r="B19" s="63">
        <v>1</v>
      </c>
      <c r="C19" s="37" t="s">
        <v>245</v>
      </c>
      <c r="D19" s="37" t="s">
        <v>159</v>
      </c>
      <c r="E19" s="37" t="s">
        <v>70</v>
      </c>
      <c r="F19" s="37">
        <v>12</v>
      </c>
      <c r="G19" s="37">
        <v>11</v>
      </c>
      <c r="H19" s="37">
        <v>12</v>
      </c>
      <c r="I19" s="37">
        <v>13</v>
      </c>
      <c r="J19" s="37">
        <v>12</v>
      </c>
      <c r="K19" s="37">
        <v>13</v>
      </c>
      <c r="L19" s="37">
        <v>12</v>
      </c>
      <c r="M19" s="37">
        <v>12</v>
      </c>
      <c r="N19" s="64"/>
      <c r="O19" s="45"/>
    </row>
    <row r="20" spans="1:15" s="46" customFormat="1" ht="15.75" thickBot="1" x14ac:dyDescent="0.3">
      <c r="A20" s="289"/>
      <c r="B20" s="281" t="s">
        <v>168</v>
      </c>
      <c r="C20" s="282"/>
      <c r="D20" s="282"/>
      <c r="E20" s="282"/>
      <c r="F20" s="282"/>
      <c r="G20" s="282"/>
      <c r="H20" s="282"/>
      <c r="I20" s="282"/>
      <c r="J20" s="282"/>
      <c r="K20" s="282"/>
      <c r="L20" s="282"/>
      <c r="M20" s="282"/>
      <c r="N20" s="283"/>
      <c r="O20" s="45"/>
    </row>
    <row r="21" spans="1:15" s="46" customFormat="1" ht="45.75" thickBot="1" x14ac:dyDescent="0.3">
      <c r="A21" s="289"/>
      <c r="B21" s="63">
        <v>1</v>
      </c>
      <c r="C21" s="37" t="s">
        <v>169</v>
      </c>
      <c r="D21" s="37" t="s">
        <v>160</v>
      </c>
      <c r="E21" s="37" t="s">
        <v>70</v>
      </c>
      <c r="F21" s="37">
        <v>44</v>
      </c>
      <c r="G21" s="37">
        <v>45</v>
      </c>
      <c r="H21" s="37">
        <v>45</v>
      </c>
      <c r="I21" s="37">
        <v>48</v>
      </c>
      <c r="J21" s="37">
        <v>45</v>
      </c>
      <c r="K21" s="37">
        <v>48</v>
      </c>
      <c r="L21" s="37">
        <v>45</v>
      </c>
      <c r="M21" s="37">
        <v>45</v>
      </c>
      <c r="N21" s="64"/>
      <c r="O21" s="45"/>
    </row>
    <row r="22" spans="1:15" s="46" customFormat="1" ht="27.75" customHeight="1" thickBot="1" x14ac:dyDescent="0.3">
      <c r="A22" s="289"/>
      <c r="B22" s="281" t="s">
        <v>246</v>
      </c>
      <c r="C22" s="282"/>
      <c r="D22" s="282"/>
      <c r="E22" s="282"/>
      <c r="F22" s="282"/>
      <c r="G22" s="282"/>
      <c r="H22" s="282"/>
      <c r="I22" s="282"/>
      <c r="J22" s="282"/>
      <c r="K22" s="282"/>
      <c r="L22" s="282"/>
      <c r="M22" s="282"/>
      <c r="N22" s="283"/>
      <c r="O22" s="45"/>
    </row>
    <row r="23" spans="1:15" s="46" customFormat="1" ht="101.25" customHeight="1" thickBot="1" x14ac:dyDescent="0.3">
      <c r="A23" s="289"/>
      <c r="B23" s="63">
        <v>1</v>
      </c>
      <c r="C23" s="37" t="s">
        <v>247</v>
      </c>
      <c r="D23" s="37" t="s">
        <v>159</v>
      </c>
      <c r="E23" s="37" t="s">
        <v>70</v>
      </c>
      <c r="F23" s="37"/>
      <c r="G23" s="37">
        <v>933</v>
      </c>
      <c r="H23" s="37">
        <v>950</v>
      </c>
      <c r="I23" s="37">
        <v>1009</v>
      </c>
      <c r="J23" s="37">
        <v>950</v>
      </c>
      <c r="K23" s="37">
        <v>1009</v>
      </c>
      <c r="L23" s="37">
        <v>1000</v>
      </c>
      <c r="M23" s="37">
        <v>1050</v>
      </c>
      <c r="N23" s="64"/>
      <c r="O23" s="45"/>
    </row>
    <row r="24" spans="1:15" s="46" customFormat="1" ht="21.75" customHeight="1" thickBot="1" x14ac:dyDescent="0.3">
      <c r="A24" s="289"/>
      <c r="B24" s="281" t="s">
        <v>248</v>
      </c>
      <c r="C24" s="282"/>
      <c r="D24" s="282"/>
      <c r="E24" s="282"/>
      <c r="F24" s="282"/>
      <c r="G24" s="282"/>
      <c r="H24" s="282"/>
      <c r="I24" s="282"/>
      <c r="J24" s="282"/>
      <c r="K24" s="282"/>
      <c r="L24" s="282"/>
      <c r="M24" s="282"/>
      <c r="N24" s="283"/>
      <c r="O24" s="45"/>
    </row>
    <row r="25" spans="1:15" s="46" customFormat="1" ht="18" customHeight="1" thickBot="1" x14ac:dyDescent="0.3">
      <c r="A25" s="289"/>
      <c r="B25" s="291" t="s">
        <v>249</v>
      </c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3"/>
      <c r="O25" s="45"/>
    </row>
    <row r="26" spans="1:15" s="46" customFormat="1" ht="27" customHeight="1" x14ac:dyDescent="0.25">
      <c r="A26" s="289"/>
      <c r="B26" s="102">
        <v>1</v>
      </c>
      <c r="C26" s="103" t="s">
        <v>170</v>
      </c>
      <c r="D26" s="104" t="s">
        <v>172</v>
      </c>
      <c r="E26" s="104" t="s">
        <v>70</v>
      </c>
      <c r="F26" s="104">
        <v>4</v>
      </c>
      <c r="G26" s="104">
        <v>4</v>
      </c>
      <c r="H26" s="104">
        <v>38</v>
      </c>
      <c r="I26" s="104">
        <v>38</v>
      </c>
      <c r="J26" s="104">
        <v>38</v>
      </c>
      <c r="K26" s="104">
        <v>38</v>
      </c>
      <c r="L26" s="104">
        <v>38</v>
      </c>
      <c r="M26" s="104">
        <v>38</v>
      </c>
      <c r="N26" s="105"/>
      <c r="O26" s="45"/>
    </row>
    <row r="27" spans="1:15" s="46" customFormat="1" ht="27" customHeight="1" thickBot="1" x14ac:dyDescent="0.3">
      <c r="A27" s="289"/>
      <c r="B27" s="106">
        <v>2</v>
      </c>
      <c r="C27" s="107" t="s">
        <v>171</v>
      </c>
      <c r="D27" s="108" t="s">
        <v>159</v>
      </c>
      <c r="E27" s="108" t="s">
        <v>70</v>
      </c>
      <c r="F27" s="108">
        <v>840</v>
      </c>
      <c r="G27" s="108">
        <v>1013</v>
      </c>
      <c r="H27" s="108">
        <v>840</v>
      </c>
      <c r="I27" s="108">
        <v>1304</v>
      </c>
      <c r="J27" s="108">
        <v>840</v>
      </c>
      <c r="K27" s="108">
        <v>1304</v>
      </c>
      <c r="L27" s="108">
        <v>840</v>
      </c>
      <c r="M27" s="108">
        <v>840</v>
      </c>
      <c r="N27" s="109"/>
      <c r="O27" s="45"/>
    </row>
    <row r="28" spans="1:15" s="41" customFormat="1" ht="15" customHeight="1" thickBot="1" x14ac:dyDescent="0.3">
      <c r="A28" s="289"/>
      <c r="B28" s="294" t="s">
        <v>173</v>
      </c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6"/>
      <c r="O28" s="40"/>
    </row>
    <row r="29" spans="1:15" s="41" customFormat="1" ht="15" customHeight="1" x14ac:dyDescent="0.25">
      <c r="A29" s="289"/>
      <c r="B29" s="102">
        <v>1</v>
      </c>
      <c r="C29" s="103" t="s">
        <v>170</v>
      </c>
      <c r="D29" s="104" t="s">
        <v>172</v>
      </c>
      <c r="E29" s="104" t="s">
        <v>70</v>
      </c>
      <c r="F29" s="104">
        <v>3</v>
      </c>
      <c r="G29" s="104">
        <v>3</v>
      </c>
      <c r="H29" s="104">
        <v>28</v>
      </c>
      <c r="I29" s="104">
        <v>28</v>
      </c>
      <c r="J29" s="104">
        <v>28</v>
      </c>
      <c r="K29" s="104">
        <v>28</v>
      </c>
      <c r="L29" s="104">
        <v>28</v>
      </c>
      <c r="M29" s="104">
        <v>28</v>
      </c>
      <c r="N29" s="105"/>
      <c r="O29" s="40"/>
    </row>
    <row r="30" spans="1:15" s="41" customFormat="1" ht="15.75" thickBot="1" x14ac:dyDescent="0.3">
      <c r="A30" s="289"/>
      <c r="B30" s="106">
        <v>2</v>
      </c>
      <c r="C30" s="107" t="s">
        <v>171</v>
      </c>
      <c r="D30" s="108" t="s">
        <v>159</v>
      </c>
      <c r="E30" s="108" t="s">
        <v>70</v>
      </c>
      <c r="F30" s="108">
        <v>900</v>
      </c>
      <c r="G30" s="108">
        <v>979</v>
      </c>
      <c r="H30" s="108">
        <v>900</v>
      </c>
      <c r="I30" s="108">
        <v>1131</v>
      </c>
      <c r="J30" s="108">
        <v>900</v>
      </c>
      <c r="K30" s="108">
        <v>1131</v>
      </c>
      <c r="L30" s="108">
        <v>900</v>
      </c>
      <c r="M30" s="108">
        <v>900</v>
      </c>
      <c r="N30" s="109"/>
      <c r="O30" s="40"/>
    </row>
    <row r="31" spans="1:15" s="41" customFormat="1" ht="15.75" thickBot="1" x14ac:dyDescent="0.3">
      <c r="A31" s="289"/>
      <c r="B31" s="294" t="s">
        <v>174</v>
      </c>
      <c r="C31" s="295"/>
      <c r="D31" s="295"/>
      <c r="E31" s="295"/>
      <c r="F31" s="295"/>
      <c r="G31" s="295"/>
      <c r="H31" s="295"/>
      <c r="I31" s="295"/>
      <c r="J31" s="295"/>
      <c r="K31" s="295"/>
      <c r="L31" s="295"/>
      <c r="M31" s="295"/>
      <c r="N31" s="296"/>
      <c r="O31" s="40"/>
    </row>
    <row r="32" spans="1:15" s="41" customFormat="1" x14ac:dyDescent="0.25">
      <c r="A32" s="289"/>
      <c r="B32" s="102">
        <v>1</v>
      </c>
      <c r="C32" s="103" t="s">
        <v>170</v>
      </c>
      <c r="D32" s="104" t="s">
        <v>172</v>
      </c>
      <c r="E32" s="104" t="s">
        <v>70</v>
      </c>
      <c r="F32" s="104">
        <v>4</v>
      </c>
      <c r="G32" s="104">
        <v>4</v>
      </c>
      <c r="H32" s="104">
        <v>26</v>
      </c>
      <c r="I32" s="104">
        <v>26</v>
      </c>
      <c r="J32" s="104">
        <v>26</v>
      </c>
      <c r="K32" s="104">
        <v>26</v>
      </c>
      <c r="L32" s="104">
        <v>26</v>
      </c>
      <c r="M32" s="104">
        <v>26</v>
      </c>
      <c r="N32" s="105"/>
      <c r="O32" s="40"/>
    </row>
    <row r="33" spans="1:15" s="41" customFormat="1" ht="15.75" thickBot="1" x14ac:dyDescent="0.3">
      <c r="A33" s="289"/>
      <c r="B33" s="106">
        <v>2</v>
      </c>
      <c r="C33" s="107" t="s">
        <v>171</v>
      </c>
      <c r="D33" s="108" t="s">
        <v>159</v>
      </c>
      <c r="E33" s="108" t="s">
        <v>70</v>
      </c>
      <c r="F33" s="108">
        <v>550</v>
      </c>
      <c r="G33" s="108">
        <v>534</v>
      </c>
      <c r="H33" s="108">
        <v>550</v>
      </c>
      <c r="I33" s="108">
        <v>568</v>
      </c>
      <c r="J33" s="108">
        <v>550</v>
      </c>
      <c r="K33" s="108">
        <v>568</v>
      </c>
      <c r="L33" s="108">
        <v>550</v>
      </c>
      <c r="M33" s="108">
        <v>550</v>
      </c>
      <c r="N33" s="109"/>
      <c r="O33" s="40"/>
    </row>
    <row r="34" spans="1:15" s="41" customFormat="1" ht="27.75" customHeight="1" thickBot="1" x14ac:dyDescent="0.3">
      <c r="A34" s="289"/>
      <c r="B34" s="281" t="s">
        <v>250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3"/>
      <c r="O34" s="40"/>
    </row>
    <row r="35" spans="1:15" s="41" customFormat="1" ht="27.75" customHeight="1" thickBot="1" x14ac:dyDescent="0.3">
      <c r="A35" s="289"/>
      <c r="B35" s="281" t="s">
        <v>251</v>
      </c>
      <c r="C35" s="282"/>
      <c r="D35" s="282"/>
      <c r="E35" s="282"/>
      <c r="F35" s="282"/>
      <c r="G35" s="282"/>
      <c r="H35" s="282"/>
      <c r="I35" s="282"/>
      <c r="J35" s="282"/>
      <c r="K35" s="282"/>
      <c r="L35" s="282"/>
      <c r="M35" s="282"/>
      <c r="N35" s="283"/>
      <c r="O35" s="40"/>
    </row>
    <row r="36" spans="1:15" s="46" customFormat="1" ht="116.25" customHeight="1" x14ac:dyDescent="0.25">
      <c r="A36" s="289"/>
      <c r="B36" s="59">
        <v>1</v>
      </c>
      <c r="C36" s="18" t="s">
        <v>162</v>
      </c>
      <c r="D36" s="52" t="s">
        <v>158</v>
      </c>
      <c r="E36" s="18" t="s">
        <v>70</v>
      </c>
      <c r="F36" s="52">
        <v>47.75</v>
      </c>
      <c r="G36" s="52">
        <v>43.75</v>
      </c>
      <c r="H36" s="52">
        <v>55.86</v>
      </c>
      <c r="I36" s="52">
        <v>49.11</v>
      </c>
      <c r="J36" s="52">
        <v>55.86</v>
      </c>
      <c r="K36" s="52">
        <v>49.11</v>
      </c>
      <c r="L36" s="52">
        <v>63.96</v>
      </c>
      <c r="M36" s="52">
        <v>72.38</v>
      </c>
      <c r="N36" s="61" t="s">
        <v>288</v>
      </c>
      <c r="O36" s="45"/>
    </row>
    <row r="37" spans="1:15" s="46" customFormat="1" ht="198" customHeight="1" x14ac:dyDescent="0.25">
      <c r="A37" s="289"/>
      <c r="B37" s="71">
        <v>2</v>
      </c>
      <c r="C37" s="72" t="s">
        <v>163</v>
      </c>
      <c r="D37" s="73" t="s">
        <v>158</v>
      </c>
      <c r="E37" s="73" t="s">
        <v>70</v>
      </c>
      <c r="F37" s="73">
        <v>95</v>
      </c>
      <c r="G37" s="73">
        <v>100</v>
      </c>
      <c r="H37" s="73">
        <v>95</v>
      </c>
      <c r="I37" s="73">
        <v>100</v>
      </c>
      <c r="J37" s="73">
        <v>95</v>
      </c>
      <c r="K37" s="73">
        <v>100</v>
      </c>
      <c r="L37" s="73">
        <v>95</v>
      </c>
      <c r="M37" s="73">
        <v>95</v>
      </c>
      <c r="N37" s="74"/>
      <c r="O37" s="45"/>
    </row>
    <row r="38" spans="1:15" s="41" customFormat="1" ht="15.75" thickBot="1" x14ac:dyDescent="0.3">
      <c r="A38" s="289"/>
      <c r="B38" s="284" t="s">
        <v>164</v>
      </c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6"/>
      <c r="O38" s="42"/>
    </row>
    <row r="39" spans="1:15" s="41" customFormat="1" ht="52.5" customHeight="1" thickBot="1" x14ac:dyDescent="0.3">
      <c r="A39" s="289"/>
      <c r="B39" s="297" t="s">
        <v>252</v>
      </c>
      <c r="C39" s="298"/>
      <c r="D39" s="298"/>
      <c r="E39" s="298"/>
      <c r="F39" s="298"/>
      <c r="G39" s="298"/>
      <c r="H39" s="298"/>
      <c r="I39" s="298"/>
      <c r="J39" s="298"/>
      <c r="K39" s="298"/>
      <c r="L39" s="298"/>
      <c r="M39" s="298"/>
      <c r="N39" s="299"/>
      <c r="O39" s="42"/>
    </row>
    <row r="40" spans="1:15" s="30" customFormat="1" ht="135" customHeight="1" x14ac:dyDescent="0.25">
      <c r="A40" s="289"/>
      <c r="B40" s="59">
        <v>1</v>
      </c>
      <c r="C40" s="18" t="s">
        <v>253</v>
      </c>
      <c r="D40" s="18" t="s">
        <v>158</v>
      </c>
      <c r="E40" s="18" t="s">
        <v>70</v>
      </c>
      <c r="F40" s="52">
        <v>40</v>
      </c>
      <c r="G40" s="52">
        <v>100</v>
      </c>
      <c r="H40" s="52">
        <v>40</v>
      </c>
      <c r="I40" s="52">
        <v>100</v>
      </c>
      <c r="J40" s="52">
        <v>40</v>
      </c>
      <c r="K40" s="52">
        <v>100</v>
      </c>
      <c r="L40" s="52">
        <v>40</v>
      </c>
      <c r="M40" s="52">
        <v>40</v>
      </c>
      <c r="N40" s="61" t="s">
        <v>289</v>
      </c>
      <c r="O40" s="53"/>
    </row>
    <row r="41" spans="1:15" s="30" customFormat="1" ht="30" x14ac:dyDescent="0.25">
      <c r="A41" s="289"/>
      <c r="B41" s="71">
        <v>2</v>
      </c>
      <c r="C41" s="72" t="s">
        <v>175</v>
      </c>
      <c r="D41" s="72" t="s">
        <v>160</v>
      </c>
      <c r="E41" s="72" t="s">
        <v>70</v>
      </c>
      <c r="F41" s="73">
        <v>13</v>
      </c>
      <c r="G41" s="73">
        <v>9</v>
      </c>
      <c r="H41" s="73">
        <v>9</v>
      </c>
      <c r="I41" s="73">
        <v>6</v>
      </c>
      <c r="J41" s="73">
        <v>9</v>
      </c>
      <c r="K41" s="73">
        <v>6</v>
      </c>
      <c r="L41" s="73">
        <v>9</v>
      </c>
      <c r="M41" s="73">
        <v>9</v>
      </c>
      <c r="N41" s="58"/>
      <c r="O41" s="53"/>
    </row>
    <row r="42" spans="1:15" s="30" customFormat="1" ht="120" x14ac:dyDescent="0.25">
      <c r="A42" s="289"/>
      <c r="B42" s="62">
        <v>3</v>
      </c>
      <c r="C42" s="51" t="s">
        <v>176</v>
      </c>
      <c r="D42" s="51" t="s">
        <v>160</v>
      </c>
      <c r="E42" s="51" t="s">
        <v>70</v>
      </c>
      <c r="F42" s="48">
        <v>13</v>
      </c>
      <c r="G42" s="48">
        <v>9</v>
      </c>
      <c r="H42" s="48">
        <v>7</v>
      </c>
      <c r="I42" s="48">
        <v>6</v>
      </c>
      <c r="J42" s="48">
        <v>7</v>
      </c>
      <c r="K42" s="48">
        <v>6</v>
      </c>
      <c r="L42" s="48">
        <v>7</v>
      </c>
      <c r="M42" s="48">
        <v>7</v>
      </c>
      <c r="N42" s="67"/>
      <c r="O42" s="53"/>
    </row>
    <row r="43" spans="1:15" s="41" customFormat="1" ht="29.25" customHeight="1" thickBot="1" x14ac:dyDescent="0.3">
      <c r="A43" s="289"/>
      <c r="B43" s="297" t="s">
        <v>177</v>
      </c>
      <c r="C43" s="298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9"/>
      <c r="O43" s="42"/>
    </row>
    <row r="44" spans="1:15" s="41" customFormat="1" ht="48" customHeight="1" thickBot="1" x14ac:dyDescent="0.3">
      <c r="A44" s="289"/>
      <c r="B44" s="300" t="s">
        <v>178</v>
      </c>
      <c r="C44" s="301"/>
      <c r="D44" s="301"/>
      <c r="E44" s="301"/>
      <c r="F44" s="301"/>
      <c r="G44" s="301"/>
      <c r="H44" s="301"/>
      <c r="I44" s="301"/>
      <c r="J44" s="301"/>
      <c r="K44" s="301"/>
      <c r="L44" s="301"/>
      <c r="M44" s="301"/>
      <c r="N44" s="302"/>
      <c r="O44" s="49"/>
    </row>
    <row r="45" spans="1:15" s="30" customFormat="1" ht="180" x14ac:dyDescent="0.25">
      <c r="A45" s="289"/>
      <c r="B45" s="102">
        <v>1</v>
      </c>
      <c r="C45" s="103" t="s">
        <v>179</v>
      </c>
      <c r="D45" s="103" t="s">
        <v>158</v>
      </c>
      <c r="E45" s="103" t="s">
        <v>70</v>
      </c>
      <c r="F45" s="103">
        <v>95</v>
      </c>
      <c r="G45" s="103">
        <v>95</v>
      </c>
      <c r="H45" s="116">
        <v>100</v>
      </c>
      <c r="I45" s="116">
        <v>100</v>
      </c>
      <c r="J45" s="116">
        <v>100</v>
      </c>
      <c r="K45" s="116">
        <v>100</v>
      </c>
      <c r="L45" s="116">
        <v>100</v>
      </c>
      <c r="M45" s="116">
        <v>100</v>
      </c>
      <c r="N45" s="110"/>
      <c r="O45" s="54"/>
    </row>
    <row r="46" spans="1:15" ht="125.25" customHeight="1" thickBot="1" x14ac:dyDescent="0.3">
      <c r="A46" s="289"/>
      <c r="B46" s="111">
        <v>2</v>
      </c>
      <c r="C46" s="112" t="s">
        <v>180</v>
      </c>
      <c r="D46" s="112" t="s">
        <v>158</v>
      </c>
      <c r="E46" s="112" t="s">
        <v>70</v>
      </c>
      <c r="F46" s="112">
        <v>95</v>
      </c>
      <c r="G46" s="112">
        <v>95</v>
      </c>
      <c r="H46" s="116">
        <v>100</v>
      </c>
      <c r="I46" s="116">
        <v>100</v>
      </c>
      <c r="J46" s="116">
        <v>100</v>
      </c>
      <c r="K46" s="116">
        <v>100</v>
      </c>
      <c r="L46" s="116">
        <v>100</v>
      </c>
      <c r="M46" s="116">
        <v>100</v>
      </c>
      <c r="N46" s="113"/>
      <c r="O46" s="25"/>
    </row>
    <row r="47" spans="1:15" ht="58.5" customHeight="1" thickBot="1" x14ac:dyDescent="0.3">
      <c r="A47" s="289"/>
      <c r="B47" s="111">
        <v>3</v>
      </c>
      <c r="C47" s="112" t="s">
        <v>181</v>
      </c>
      <c r="D47" s="112" t="s">
        <v>158</v>
      </c>
      <c r="E47" s="112" t="s">
        <v>70</v>
      </c>
      <c r="F47" s="112">
        <v>95</v>
      </c>
      <c r="G47" s="112">
        <v>95</v>
      </c>
      <c r="H47" s="116">
        <v>100</v>
      </c>
      <c r="I47" s="116">
        <v>100</v>
      </c>
      <c r="J47" s="116">
        <v>100</v>
      </c>
      <c r="K47" s="116">
        <v>100</v>
      </c>
      <c r="L47" s="116">
        <v>100</v>
      </c>
      <c r="M47" s="116">
        <v>100</v>
      </c>
      <c r="N47" s="113"/>
      <c r="O47" s="25"/>
    </row>
    <row r="48" spans="1:15" ht="60" x14ac:dyDescent="0.25">
      <c r="A48" s="289"/>
      <c r="B48" s="114">
        <v>4</v>
      </c>
      <c r="C48" s="115" t="s">
        <v>254</v>
      </c>
      <c r="D48" s="116" t="s">
        <v>158</v>
      </c>
      <c r="E48" s="116" t="s">
        <v>70</v>
      </c>
      <c r="F48" s="116">
        <v>95</v>
      </c>
      <c r="G48" s="116">
        <v>95</v>
      </c>
      <c r="H48" s="116">
        <v>100</v>
      </c>
      <c r="I48" s="116">
        <v>100</v>
      </c>
      <c r="J48" s="116">
        <v>100</v>
      </c>
      <c r="K48" s="116">
        <v>100</v>
      </c>
      <c r="L48" s="116">
        <v>100</v>
      </c>
      <c r="M48" s="116">
        <v>100</v>
      </c>
      <c r="N48" s="117"/>
      <c r="O48" s="23"/>
    </row>
    <row r="49" spans="1:15" ht="18.75" x14ac:dyDescent="0.25">
      <c r="A49" s="289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24"/>
    </row>
    <row r="50" spans="1:15" ht="26.25" customHeight="1" x14ac:dyDescent="0.25">
      <c r="B50" s="171" t="s">
        <v>290</v>
      </c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</row>
    <row r="51" spans="1:15" x14ac:dyDescent="0.25">
      <c r="B51" s="25" t="s">
        <v>255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5" x14ac:dyDescent="0.25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5" ht="18.75" x14ac:dyDescent="0.25"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</sheetData>
  <mergeCells count="33">
    <mergeCell ref="B50:N50"/>
    <mergeCell ref="B25:N25"/>
    <mergeCell ref="B28:N28"/>
    <mergeCell ref="B31:N31"/>
    <mergeCell ref="B43:N43"/>
    <mergeCell ref="B44:N44"/>
    <mergeCell ref="B39:N39"/>
    <mergeCell ref="B1:O1"/>
    <mergeCell ref="B2:O2"/>
    <mergeCell ref="B3:O3"/>
    <mergeCell ref="B4:O4"/>
    <mergeCell ref="A1:A49"/>
    <mergeCell ref="H6:K6"/>
    <mergeCell ref="L6:M7"/>
    <mergeCell ref="N6:N8"/>
    <mergeCell ref="H7:I7"/>
    <mergeCell ref="J7:K7"/>
    <mergeCell ref="B6:B8"/>
    <mergeCell ref="C6:C8"/>
    <mergeCell ref="D6:D8"/>
    <mergeCell ref="E6:E8"/>
    <mergeCell ref="F6:G7"/>
    <mergeCell ref="B5:O5"/>
    <mergeCell ref="B10:N10"/>
    <mergeCell ref="B15:N15"/>
    <mergeCell ref="B34:N34"/>
    <mergeCell ref="B38:N38"/>
    <mergeCell ref="B11:N11"/>
    <mergeCell ref="B18:N18"/>
    <mergeCell ref="B20:N20"/>
    <mergeCell ref="B22:N22"/>
    <mergeCell ref="B24:N24"/>
    <mergeCell ref="B35:N35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13</vt:lpstr>
      <vt:lpstr>приложение 12</vt:lpstr>
      <vt:lpstr>приложение 11</vt:lpstr>
      <vt:lpstr>приложение 10</vt:lpstr>
      <vt:lpstr>приложение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Дручинина</dc:creator>
  <cp:lastModifiedBy>Наталья В. Дручинина</cp:lastModifiedBy>
  <cp:lastPrinted>2019-02-22T04:37:43Z</cp:lastPrinted>
  <dcterms:created xsi:type="dcterms:W3CDTF">2018-01-05T08:01:48Z</dcterms:created>
  <dcterms:modified xsi:type="dcterms:W3CDTF">2019-02-22T04:38:55Z</dcterms:modified>
</cp:coreProperties>
</file>