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49" i="1" l="1"/>
  <c r="G50" i="1"/>
  <c r="F49" i="1"/>
  <c r="E49" i="1"/>
  <c r="D51" i="1"/>
  <c r="D49" i="1"/>
  <c r="D43" i="1"/>
  <c r="D28" i="1"/>
  <c r="D46" i="1"/>
  <c r="E6" i="1"/>
  <c r="F6" i="1"/>
  <c r="D6" i="1"/>
  <c r="F43" i="1"/>
  <c r="F28" i="1"/>
  <c r="G45" i="1"/>
  <c r="H45" i="1"/>
  <c r="G31" i="1"/>
  <c r="H31" i="1"/>
  <c r="E43" i="1"/>
  <c r="E28" i="1"/>
  <c r="E13" i="1"/>
  <c r="F51" i="1" l="1"/>
  <c r="H7" i="1"/>
  <c r="H8" i="1"/>
  <c r="H9" i="1"/>
  <c r="H10" i="1"/>
  <c r="H12" i="1"/>
  <c r="H14" i="1"/>
  <c r="H16" i="1"/>
  <c r="H17" i="1"/>
  <c r="H19" i="1"/>
  <c r="H20" i="1"/>
  <c r="H21" i="1"/>
  <c r="H22" i="1"/>
  <c r="H24" i="1"/>
  <c r="H25" i="1"/>
  <c r="H26" i="1"/>
  <c r="H27" i="1"/>
  <c r="H29" i="1"/>
  <c r="H30" i="1"/>
  <c r="H32" i="1"/>
  <c r="H33" i="1"/>
  <c r="H35" i="1"/>
  <c r="H36" i="1"/>
  <c r="H38" i="1"/>
  <c r="H39" i="1"/>
  <c r="H40" i="1"/>
  <c r="H41" i="1"/>
  <c r="H42" i="1"/>
  <c r="H44" i="1"/>
  <c r="H48" i="1"/>
  <c r="G7" i="1"/>
  <c r="G8" i="1"/>
  <c r="G9" i="1"/>
  <c r="G10" i="1"/>
  <c r="G12" i="1"/>
  <c r="G14" i="1"/>
  <c r="G16" i="1"/>
  <c r="G17" i="1"/>
  <c r="G19" i="1"/>
  <c r="G20" i="1"/>
  <c r="G21" i="1"/>
  <c r="G22" i="1"/>
  <c r="G24" i="1"/>
  <c r="G25" i="1"/>
  <c r="G26" i="1"/>
  <c r="G27" i="1"/>
  <c r="G29" i="1"/>
  <c r="G30" i="1"/>
  <c r="G32" i="1"/>
  <c r="G33" i="1"/>
  <c r="G35" i="1"/>
  <c r="G36" i="1"/>
  <c r="G38" i="1"/>
  <c r="G39" i="1"/>
  <c r="G40" i="1"/>
  <c r="G41" i="1"/>
  <c r="G42" i="1"/>
  <c r="G44" i="1"/>
  <c r="G48" i="1"/>
  <c r="F46" i="1"/>
  <c r="F37" i="1"/>
  <c r="F34" i="1"/>
  <c r="F23" i="1"/>
  <c r="F18" i="1"/>
  <c r="F15" i="1"/>
  <c r="F13" i="1"/>
  <c r="E46" i="1"/>
  <c r="E51" i="1" s="1"/>
  <c r="E37" i="1"/>
  <c r="G37" i="1" s="1"/>
  <c r="E34" i="1"/>
  <c r="G34" i="1" s="1"/>
  <c r="E23" i="1"/>
  <c r="E18" i="1"/>
  <c r="E15" i="1"/>
  <c r="D37" i="1"/>
  <c r="D34" i="1"/>
  <c r="D23" i="1"/>
  <c r="D18" i="1"/>
  <c r="D15" i="1"/>
  <c r="D13" i="1"/>
  <c r="H6" i="1" l="1"/>
  <c r="G23" i="1"/>
  <c r="H34" i="1"/>
  <c r="G43" i="1"/>
  <c r="G18" i="1"/>
  <c r="G15" i="1"/>
  <c r="H37" i="1"/>
  <c r="H18" i="1"/>
  <c r="G13" i="1"/>
  <c r="H28" i="1"/>
  <c r="H46" i="1"/>
  <c r="G46" i="1"/>
  <c r="H13" i="1"/>
  <c r="H43" i="1"/>
  <c r="H23" i="1"/>
  <c r="H15" i="1"/>
  <c r="G28" i="1"/>
  <c r="G6" i="1"/>
  <c r="G51" i="1" l="1"/>
  <c r="H51" i="1"/>
</calcChain>
</file>

<file path=xl/sharedStrings.xml><?xml version="1.0" encoding="utf-8"?>
<sst xmlns="http://schemas.openxmlformats.org/spreadsheetml/2006/main" count="150" uniqueCount="149">
  <si>
    <t>№ п/п</t>
  </si>
  <si>
    <t>Название</t>
  </si>
  <si>
    <t>Раздел-подраздел</t>
  </si>
  <si>
    <t>1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</si>
  <si>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</si>
  <si>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</si>
  <si>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</si>
  <si>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</si>
  <si>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</si>
  <si>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</si>
  <si>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</si>
  <si>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</si>
  <si>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</si>
  <si>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</si>
  <si>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</si>
  <si>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</t>
  </si>
  <si>
    <t>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</si>
  <si>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</si>
  <si>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</si>
  <si>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8</t>
  </si>
  <si>
    <t>Резервные фонды</t>
  </si>
  <si>
    <t>0111</t>
  </si>
  <si>
    <t>9</t>
  </si>
  <si>
    <t>Другие общегосударственные вопросы</t>
  </si>
  <si>
    <t>0113</t>
  </si>
  <si>
    <t>10</t>
  </si>
  <si>
    <t>Национальная оборона</t>
  </si>
  <si>
    <t>0200</t>
  </si>
  <si>
    <t>11</t>
  </si>
  <si>
    <t>Мобилизационная и вневойсковая подготовка</t>
  </si>
  <si>
    <t>0203</t>
  </si>
  <si>
    <t>12</t>
  </si>
  <si>
    <t>Национальная безопасность и правоохранительная деятельность</t>
  </si>
  <si>
    <t>0300</t>
  </si>
  <si>
    <t>13</t>
  </si>
  <si>
    <t>Предупреждение и ликвидация последствий чрезвычайных ситуаций природного и техногенного характера, гражданская оборона</t>
  </si>
  <si>
    <t>0309</t>
  </si>
  <si>
    <t>14</t>
  </si>
  <si>
    <t>Обеспечение пожарной безопасности</t>
  </si>
  <si>
    <t>0310</t>
  </si>
  <si>
    <t>15</t>
  </si>
  <si>
    <t>Национальная экономика</t>
  </si>
  <si>
    <t>0400</t>
  </si>
  <si>
    <t>16</t>
  </si>
  <si>
    <t>Сельское хозяйство и рыболовство</t>
  </si>
  <si>
    <t>0405</t>
  </si>
  <si>
    <t>17</t>
  </si>
  <si>
    <t>Транспорт</t>
  </si>
  <si>
    <t>0408</t>
  </si>
  <si>
    <t>18</t>
  </si>
  <si>
    <t>Дорожное хозяйство</t>
  </si>
  <si>
    <t>0409</t>
  </si>
  <si>
    <t>19</t>
  </si>
  <si>
    <t>Другие вопросы в области национальной экономики</t>
  </si>
  <si>
    <t>0412</t>
  </si>
  <si>
    <t>20</t>
  </si>
  <si>
    <t>Жилищно-коммунальное хозяйство</t>
  </si>
  <si>
    <t>0500</t>
  </si>
  <si>
    <t>21</t>
  </si>
  <si>
    <t>Жилищное хозяйство</t>
  </si>
  <si>
    <t>0501</t>
  </si>
  <si>
    <t>22</t>
  </si>
  <si>
    <t>Коммунальное хозяйство</t>
  </si>
  <si>
    <t>0502</t>
  </si>
  <si>
    <t>23</t>
  </si>
  <si>
    <t>Благоустройство</t>
  </si>
  <si>
    <t>0503</t>
  </si>
  <si>
    <t>24</t>
  </si>
  <si>
    <t>Другие вопросы в области жилищно-коммунального хозяйства</t>
  </si>
  <si>
    <t>0505</t>
  </si>
  <si>
    <t>25</t>
  </si>
  <si>
    <t>Образование</t>
  </si>
  <si>
    <t>0700</t>
  </si>
  <si>
    <t>26</t>
  </si>
  <si>
    <t>Дошкольное образование</t>
  </si>
  <si>
    <t>0701</t>
  </si>
  <si>
    <t>27</t>
  </si>
  <si>
    <t>Общее образование</t>
  </si>
  <si>
    <t>0702</t>
  </si>
  <si>
    <t>28</t>
  </si>
  <si>
    <t>Молодежная политика и оздоровление детей</t>
  </si>
  <si>
    <t>0707</t>
  </si>
  <si>
    <t>29</t>
  </si>
  <si>
    <t>Другие вопросы в области образования</t>
  </si>
  <si>
    <t>0709</t>
  </si>
  <si>
    <t>30</t>
  </si>
  <si>
    <t>Культура,  кинематография</t>
  </si>
  <si>
    <t>0800</t>
  </si>
  <si>
    <t>31</t>
  </si>
  <si>
    <t>Культура</t>
  </si>
  <si>
    <t>0801</t>
  </si>
  <si>
    <t>32</t>
  </si>
  <si>
    <t>Другие вопросы в области культуры, кинематографии</t>
  </si>
  <si>
    <t>0804</t>
  </si>
  <si>
    <t>33</t>
  </si>
  <si>
    <t>Социальная политика</t>
  </si>
  <si>
    <t>1000</t>
  </si>
  <si>
    <t>34</t>
  </si>
  <si>
    <t>Пенсионное обеспечение</t>
  </si>
  <si>
    <t>1001</t>
  </si>
  <si>
    <t>35</t>
  </si>
  <si>
    <t>Социальное обслуживание населения</t>
  </si>
  <si>
    <t>1002</t>
  </si>
  <si>
    <t>36</t>
  </si>
  <si>
    <t>Социальное обеспечение населения</t>
  </si>
  <si>
    <t>1003</t>
  </si>
  <si>
    <t>37</t>
  </si>
  <si>
    <t>Охрана семьи и детства</t>
  </si>
  <si>
    <t>1004</t>
  </si>
  <si>
    <t>38</t>
  </si>
  <si>
    <t>Другие вопросы в области социальной политики</t>
  </si>
  <si>
    <t>1006</t>
  </si>
  <si>
    <t>39</t>
  </si>
  <si>
    <t>Физическая культура и спорт</t>
  </si>
  <si>
    <t>1100</t>
  </si>
  <si>
    <t>40</t>
  </si>
  <si>
    <t>Массовый спорт</t>
  </si>
  <si>
    <t>1102</t>
  </si>
  <si>
    <t>41</t>
  </si>
  <si>
    <t xml:space="preserve">Средства массовой информации </t>
  </si>
  <si>
    <t>1200</t>
  </si>
  <si>
    <t>42</t>
  </si>
  <si>
    <t>Периодическая печать и издательства</t>
  </si>
  <si>
    <t>1202</t>
  </si>
  <si>
    <t>ВСЕГО</t>
  </si>
  <si>
    <t xml:space="preserve">Первоначальный бюджет </t>
  </si>
  <si>
    <t xml:space="preserve">Уточненный бюджет </t>
  </si>
  <si>
    <t>Исполнено</t>
  </si>
  <si>
    <t xml:space="preserve">Отклонение </t>
  </si>
  <si>
    <t>Процент отклонения</t>
  </si>
  <si>
    <t>Причины отклонений 5 % и более</t>
  </si>
  <si>
    <t>6=5-4</t>
  </si>
  <si>
    <t xml:space="preserve">Изменение бюджетных ассигнований по разделам и подразделам бюджетной классификации расходов бюджетов Российской Федерации в бюджете 
Северо-Енисейского района за 2016 год </t>
  </si>
  <si>
    <t>(тыс. рублей)</t>
  </si>
  <si>
    <t>Причиной неполного освоения средств является экономия средств в связи с фактическим поступлением средств родительской платы за присмотр и уход за детьми в образовательных учреждениях. Снижение суммы исполнения связано с неполной посещаемостью образовательных учреждений по причине болезни.</t>
  </si>
  <si>
    <t>Дополнительное образование</t>
  </si>
  <si>
    <t>0703</t>
  </si>
  <si>
    <t>Другие вопросы в области физической культуры и спорта</t>
  </si>
  <si>
    <t>1105</t>
  </si>
  <si>
    <t>7</t>
  </si>
  <si>
    <t>Телевидение и радиовещание</t>
  </si>
  <si>
    <t>1201</t>
  </si>
  <si>
    <t xml:space="preserve">Обслуживание государственного внутреннего и муниципального долга </t>
  </si>
  <si>
    <t>1300</t>
  </si>
  <si>
    <t>1301</t>
  </si>
  <si>
    <t>43</t>
  </si>
  <si>
    <t>44</t>
  </si>
  <si>
    <t>45</t>
  </si>
  <si>
    <t>Причиной отклонений является сложившаяся экономия по результатам конкурсных процедур на приобретение основных средств и материальных запасов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</si>
</sst>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49" fontId="2" fillId="0" borderId="1" xfId="1" applyNumberFormat="1" applyFont="1" applyBorder="1" applyAlignment="1">
      <alignment horizontal="center" vertical="top"/>
    </xf>
    <xf numFmtId="0" fontId="2" fillId="0" borderId="1" xfId="1" applyNumberFormat="1" applyFont="1" applyBorder="1" applyAlignment="1">
      <alignment vertical="top" wrapText="1"/>
    </xf>
    <xf numFmtId="49" fontId="2" fillId="0" borderId="1" xfId="1" applyNumberFormat="1" applyFont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 wrapText="1"/>
    </xf>
    <xf numFmtId="164" fontId="2" fillId="0" borderId="1" xfId="1" applyNumberFormat="1" applyFont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 applyAlignment="1">
      <alignment wrapText="1"/>
    </xf>
    <xf numFmtId="165" fontId="5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165" fontId="5" fillId="0" borderId="1" xfId="0" applyNumberFormat="1" applyFont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5" fillId="2" borderId="1" xfId="0" applyNumberFormat="1" applyFont="1" applyFill="1" applyBorder="1" applyAlignment="1">
      <alignment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4" fillId="0" borderId="0" xfId="0" applyFont="1" applyAlignment="1">
      <alignment horizontal="center" wrapText="1"/>
    </xf>
    <xf numFmtId="0" fontId="5" fillId="2" borderId="1" xfId="0" applyFont="1" applyFill="1" applyBorder="1" applyAlignment="1">
      <alignment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51"/>
  <sheetViews>
    <sheetView tabSelected="1" topLeftCell="A22" workbookViewId="0">
      <selection activeCell="G35" sqref="G35"/>
    </sheetView>
  </sheetViews>
  <sheetFormatPr defaultColWidth="9.140625" defaultRowHeight="15.75" x14ac:dyDescent="0.25"/>
  <cols>
    <col min="1" max="1" width="3.85546875" style="11" customWidth="1"/>
    <col min="2" max="2" width="56" style="11" customWidth="1"/>
    <col min="3" max="3" width="11" style="11" customWidth="1"/>
    <col min="4" max="4" width="20.42578125" style="11" customWidth="1"/>
    <col min="5" max="5" width="18.5703125" style="11" customWidth="1"/>
    <col min="6" max="6" width="14.140625" style="11" customWidth="1"/>
    <col min="7" max="7" width="13.85546875" style="11" customWidth="1"/>
    <col min="8" max="8" width="15.42578125" style="11" customWidth="1"/>
    <col min="9" max="9" width="50.28515625" style="11" customWidth="1"/>
    <col min="10" max="16384" width="9.140625" style="11"/>
  </cols>
  <sheetData>
    <row r="2" spans="1:9" ht="38.25" customHeight="1" x14ac:dyDescent="0.3">
      <c r="B2" s="27" t="s">
        <v>132</v>
      </c>
      <c r="C2" s="27"/>
      <c r="D2" s="27"/>
      <c r="E2" s="27"/>
      <c r="F2" s="27"/>
      <c r="G2" s="27"/>
      <c r="H2" s="27"/>
      <c r="I2" s="27"/>
    </row>
    <row r="3" spans="1:9" x14ac:dyDescent="0.25">
      <c r="I3" s="23" t="s">
        <v>133</v>
      </c>
    </row>
    <row r="4" spans="1:9" ht="47.25" x14ac:dyDescent="0.25">
      <c r="A4" s="12" t="s">
        <v>0</v>
      </c>
      <c r="B4" s="12" t="s">
        <v>1</v>
      </c>
      <c r="C4" s="12" t="s">
        <v>2</v>
      </c>
      <c r="D4" s="12" t="s">
        <v>125</v>
      </c>
      <c r="E4" s="12" t="s">
        <v>126</v>
      </c>
      <c r="F4" s="12" t="s">
        <v>127</v>
      </c>
      <c r="G4" s="12" t="s">
        <v>128</v>
      </c>
      <c r="H4" s="12" t="s">
        <v>129</v>
      </c>
      <c r="I4" s="12" t="s">
        <v>130</v>
      </c>
    </row>
    <row r="5" spans="1:9" x14ac:dyDescent="0.25">
      <c r="A5" s="13"/>
      <c r="B5" s="13">
        <v>1</v>
      </c>
      <c r="C5" s="13">
        <v>2</v>
      </c>
      <c r="D5" s="13">
        <v>3</v>
      </c>
      <c r="E5" s="13">
        <v>4</v>
      </c>
      <c r="F5" s="13">
        <v>5</v>
      </c>
      <c r="G5" s="13" t="s">
        <v>131</v>
      </c>
      <c r="H5" s="13">
        <v>7</v>
      </c>
      <c r="I5" s="13">
        <v>8</v>
      </c>
    </row>
    <row r="6" spans="1:9" x14ac:dyDescent="0.25">
      <c r="A6" s="1" t="s">
        <v>3</v>
      </c>
      <c r="B6" s="2" t="s">
        <v>4</v>
      </c>
      <c r="C6" s="4" t="s">
        <v>5</v>
      </c>
      <c r="D6" s="5">
        <f>D7+D8+D9+D10+D12+D11</f>
        <v>197066</v>
      </c>
      <c r="E6" s="5">
        <f t="shared" ref="E6:F6" si="0">E7+E8+E9+E10+E12+E11</f>
        <v>202761.19999999998</v>
      </c>
      <c r="F6" s="5">
        <f t="shared" si="0"/>
        <v>198777.60000000003</v>
      </c>
      <c r="G6" s="10">
        <f>F6-E6</f>
        <v>-3983.5999999999476</v>
      </c>
      <c r="H6" s="20">
        <f>100-(F6/E6*100)</f>
        <v>1.9646756874589215</v>
      </c>
      <c r="I6" s="16"/>
    </row>
    <row r="7" spans="1:9" ht="47.25" x14ac:dyDescent="0.25">
      <c r="A7" s="3" t="s">
        <v>6</v>
      </c>
      <c r="B7" s="2" t="s">
        <v>7</v>
      </c>
      <c r="C7" s="6" t="s">
        <v>8</v>
      </c>
      <c r="D7" s="7">
        <v>7232.1</v>
      </c>
      <c r="E7" s="7">
        <v>6851.5</v>
      </c>
      <c r="F7" s="7">
        <v>6812.4</v>
      </c>
      <c r="G7" s="10">
        <f t="shared" ref="G7:G51" si="1">F7-E7</f>
        <v>-39.100000000000364</v>
      </c>
      <c r="H7" s="20">
        <f t="shared" ref="H7:H51" si="2">100-(F7/E7*100)</f>
        <v>0.57067795373276908</v>
      </c>
      <c r="I7" s="16"/>
    </row>
    <row r="8" spans="1:9" ht="63" x14ac:dyDescent="0.25">
      <c r="A8" s="1" t="s">
        <v>9</v>
      </c>
      <c r="B8" s="2" t="s">
        <v>10</v>
      </c>
      <c r="C8" s="6" t="s">
        <v>11</v>
      </c>
      <c r="D8" s="7">
        <v>4663.6000000000004</v>
      </c>
      <c r="E8" s="7">
        <v>4483.8</v>
      </c>
      <c r="F8" s="7">
        <v>4483.8</v>
      </c>
      <c r="G8" s="10">
        <f t="shared" si="1"/>
        <v>0</v>
      </c>
      <c r="H8" s="20">
        <f t="shared" si="2"/>
        <v>0</v>
      </c>
      <c r="I8" s="16"/>
    </row>
    <row r="9" spans="1:9" ht="63" x14ac:dyDescent="0.25">
      <c r="A9" s="1" t="s">
        <v>12</v>
      </c>
      <c r="B9" s="2" t="s">
        <v>13</v>
      </c>
      <c r="C9" s="6" t="s">
        <v>14</v>
      </c>
      <c r="D9" s="7">
        <v>148515.6</v>
      </c>
      <c r="E9" s="7">
        <v>156969.60000000001</v>
      </c>
      <c r="F9" s="7">
        <v>153090</v>
      </c>
      <c r="G9" s="10">
        <f t="shared" si="1"/>
        <v>-3879.6000000000058</v>
      </c>
      <c r="H9" s="20">
        <f t="shared" si="2"/>
        <v>2.4715613723931256</v>
      </c>
      <c r="I9" s="16"/>
    </row>
    <row r="10" spans="1:9" ht="47.25" x14ac:dyDescent="0.25">
      <c r="A10" s="1" t="s">
        <v>15</v>
      </c>
      <c r="B10" s="2" t="s">
        <v>17</v>
      </c>
      <c r="C10" s="6" t="s">
        <v>18</v>
      </c>
      <c r="D10" s="7">
        <v>27057.9</v>
      </c>
      <c r="E10" s="7">
        <v>25482.799999999999</v>
      </c>
      <c r="F10" s="7">
        <v>25422.7</v>
      </c>
      <c r="G10" s="10">
        <f t="shared" si="1"/>
        <v>-60.099999999998545</v>
      </c>
      <c r="H10" s="20">
        <f t="shared" si="2"/>
        <v>0.23584535451362854</v>
      </c>
      <c r="I10" s="16"/>
    </row>
    <row r="11" spans="1:9" x14ac:dyDescent="0.25">
      <c r="A11" s="1" t="s">
        <v>16</v>
      </c>
      <c r="B11" s="2" t="s">
        <v>20</v>
      </c>
      <c r="C11" s="6" t="s">
        <v>21</v>
      </c>
      <c r="D11" s="7">
        <v>5000</v>
      </c>
      <c r="E11" s="7">
        <v>0</v>
      </c>
      <c r="F11" s="7">
        <v>0</v>
      </c>
      <c r="G11" s="10">
        <v>0</v>
      </c>
      <c r="H11" s="20">
        <v>0</v>
      </c>
      <c r="I11" s="16"/>
    </row>
    <row r="12" spans="1:9" x14ac:dyDescent="0.25">
      <c r="A12" s="3" t="s">
        <v>139</v>
      </c>
      <c r="B12" s="2" t="s">
        <v>23</v>
      </c>
      <c r="C12" s="6" t="s">
        <v>24</v>
      </c>
      <c r="D12" s="7">
        <v>4596.8</v>
      </c>
      <c r="E12" s="7">
        <v>8973.5</v>
      </c>
      <c r="F12" s="7">
        <v>8968.7000000000007</v>
      </c>
      <c r="G12" s="10">
        <f t="shared" si="1"/>
        <v>-4.7999999999992724</v>
      </c>
      <c r="H12" s="20">
        <f t="shared" si="2"/>
        <v>5.349083412268385E-2</v>
      </c>
      <c r="I12" s="16"/>
    </row>
    <row r="13" spans="1:9" x14ac:dyDescent="0.25">
      <c r="A13" s="1" t="s">
        <v>19</v>
      </c>
      <c r="B13" s="2" t="s">
        <v>26</v>
      </c>
      <c r="C13" s="6" t="s">
        <v>27</v>
      </c>
      <c r="D13" s="7">
        <f t="shared" ref="D13:E13" si="3">D14</f>
        <v>406.8</v>
      </c>
      <c r="E13" s="7">
        <f t="shared" si="3"/>
        <v>412.9</v>
      </c>
      <c r="F13" s="7">
        <f>F14</f>
        <v>397</v>
      </c>
      <c r="G13" s="10">
        <f t="shared" si="1"/>
        <v>-15.899999999999977</v>
      </c>
      <c r="H13" s="20">
        <f t="shared" si="2"/>
        <v>3.8508113344635433</v>
      </c>
      <c r="I13" s="16"/>
    </row>
    <row r="14" spans="1:9" x14ac:dyDescent="0.25">
      <c r="A14" s="1" t="s">
        <v>22</v>
      </c>
      <c r="B14" s="2" t="s">
        <v>29</v>
      </c>
      <c r="C14" s="6" t="s">
        <v>30</v>
      </c>
      <c r="D14" s="7">
        <v>406.8</v>
      </c>
      <c r="E14" s="7">
        <v>412.9</v>
      </c>
      <c r="F14" s="7">
        <v>397</v>
      </c>
      <c r="G14" s="10">
        <f t="shared" si="1"/>
        <v>-15.899999999999977</v>
      </c>
      <c r="H14" s="20">
        <f t="shared" si="2"/>
        <v>3.8508113344635433</v>
      </c>
      <c r="I14" s="16"/>
    </row>
    <row r="15" spans="1:9" ht="31.5" x14ac:dyDescent="0.25">
      <c r="A15" s="1" t="s">
        <v>25</v>
      </c>
      <c r="B15" s="2" t="s">
        <v>32</v>
      </c>
      <c r="C15" s="6" t="s">
        <v>33</v>
      </c>
      <c r="D15" s="7">
        <f>D16++D17</f>
        <v>31062.6</v>
      </c>
      <c r="E15" s="7">
        <f>E16+E17</f>
        <v>31874.600000000002</v>
      </c>
      <c r="F15" s="7">
        <f>F16+F17</f>
        <v>31245.7</v>
      </c>
      <c r="G15" s="10">
        <f t="shared" si="1"/>
        <v>-628.90000000000146</v>
      </c>
      <c r="H15" s="20">
        <f t="shared" si="2"/>
        <v>1.9730443676156</v>
      </c>
      <c r="I15" s="16"/>
    </row>
    <row r="16" spans="1:9" ht="47.25" x14ac:dyDescent="0.25">
      <c r="A16" s="1" t="s">
        <v>28</v>
      </c>
      <c r="B16" s="2" t="s">
        <v>35</v>
      </c>
      <c r="C16" s="6" t="s">
        <v>36</v>
      </c>
      <c r="D16" s="7">
        <v>30512.6</v>
      </c>
      <c r="E16" s="7">
        <v>28244.7</v>
      </c>
      <c r="F16" s="7">
        <v>27615.7</v>
      </c>
      <c r="G16" s="10">
        <f t="shared" si="1"/>
        <v>-629</v>
      </c>
      <c r="H16" s="20">
        <f t="shared" si="2"/>
        <v>2.2269664751263036</v>
      </c>
      <c r="I16" s="16"/>
    </row>
    <row r="17" spans="1:9" x14ac:dyDescent="0.25">
      <c r="A17" s="3" t="s">
        <v>31</v>
      </c>
      <c r="B17" s="2" t="s">
        <v>38</v>
      </c>
      <c r="C17" s="6" t="s">
        <v>39</v>
      </c>
      <c r="D17" s="7">
        <v>550</v>
      </c>
      <c r="E17" s="7">
        <v>3629.9</v>
      </c>
      <c r="F17" s="7">
        <v>3630</v>
      </c>
      <c r="G17" s="10">
        <f t="shared" si="1"/>
        <v>9.9999999999909051E-2</v>
      </c>
      <c r="H17" s="20">
        <f t="shared" si="2"/>
        <v>-2.7548968291029041E-3</v>
      </c>
      <c r="I17" s="16"/>
    </row>
    <row r="18" spans="1:9" x14ac:dyDescent="0.25">
      <c r="A18" s="1" t="s">
        <v>34</v>
      </c>
      <c r="B18" s="2" t="s">
        <v>41</v>
      </c>
      <c r="C18" s="6" t="s">
        <v>42</v>
      </c>
      <c r="D18" s="7">
        <f t="shared" ref="D18:E18" si="4">+D20+D22+D21+D19</f>
        <v>130640.7</v>
      </c>
      <c r="E18" s="7">
        <f t="shared" si="4"/>
        <v>150536.5</v>
      </c>
      <c r="F18" s="7">
        <f>+F20+F22+F21+F19</f>
        <v>150535.90000000002</v>
      </c>
      <c r="G18" s="10">
        <f t="shared" si="1"/>
        <v>-0.59999999997671694</v>
      </c>
      <c r="H18" s="20">
        <f t="shared" si="2"/>
        <v>3.9857443209712073E-4</v>
      </c>
      <c r="I18" s="16"/>
    </row>
    <row r="19" spans="1:9" x14ac:dyDescent="0.25">
      <c r="A19" s="1" t="s">
        <v>37</v>
      </c>
      <c r="B19" s="2" t="s">
        <v>44</v>
      </c>
      <c r="C19" s="6" t="s">
        <v>45</v>
      </c>
      <c r="D19" s="7">
        <v>2200</v>
      </c>
      <c r="E19" s="7">
        <v>877.2</v>
      </c>
      <c r="F19" s="7">
        <v>877.2</v>
      </c>
      <c r="G19" s="10">
        <f t="shared" si="1"/>
        <v>0</v>
      </c>
      <c r="H19" s="20">
        <f t="shared" si="2"/>
        <v>0</v>
      </c>
      <c r="I19" s="16"/>
    </row>
    <row r="20" spans="1:9" x14ac:dyDescent="0.25">
      <c r="A20" s="1" t="s">
        <v>40</v>
      </c>
      <c r="B20" s="2" t="s">
        <v>47</v>
      </c>
      <c r="C20" s="6" t="s">
        <v>48</v>
      </c>
      <c r="D20" s="7">
        <v>23311.7</v>
      </c>
      <c r="E20" s="7">
        <v>23078.1</v>
      </c>
      <c r="F20" s="7">
        <v>23078.1</v>
      </c>
      <c r="G20" s="10">
        <f t="shared" si="1"/>
        <v>0</v>
      </c>
      <c r="H20" s="20">
        <f t="shared" si="2"/>
        <v>0</v>
      </c>
      <c r="I20" s="16"/>
    </row>
    <row r="21" spans="1:9" x14ac:dyDescent="0.25">
      <c r="A21" s="1" t="s">
        <v>43</v>
      </c>
      <c r="B21" s="2" t="s">
        <v>50</v>
      </c>
      <c r="C21" s="6" t="s">
        <v>51</v>
      </c>
      <c r="D21" s="7">
        <v>71679.199999999997</v>
      </c>
      <c r="E21" s="7">
        <v>76592</v>
      </c>
      <c r="F21" s="7">
        <v>76592</v>
      </c>
      <c r="G21" s="10">
        <f t="shared" si="1"/>
        <v>0</v>
      </c>
      <c r="H21" s="20">
        <f t="shared" si="2"/>
        <v>0</v>
      </c>
      <c r="I21" s="16"/>
    </row>
    <row r="22" spans="1:9" x14ac:dyDescent="0.25">
      <c r="A22" s="3" t="s">
        <v>46</v>
      </c>
      <c r="B22" s="2" t="s">
        <v>53</v>
      </c>
      <c r="C22" s="6" t="s">
        <v>54</v>
      </c>
      <c r="D22" s="7">
        <v>33449.800000000003</v>
      </c>
      <c r="E22" s="7">
        <v>49989.2</v>
      </c>
      <c r="F22" s="7">
        <v>49988.6</v>
      </c>
      <c r="G22" s="10">
        <f t="shared" si="1"/>
        <v>-0.59999999999854481</v>
      </c>
      <c r="H22" s="20">
        <f t="shared" si="2"/>
        <v>1.2002592559952063E-3</v>
      </c>
      <c r="I22" s="16"/>
    </row>
    <row r="23" spans="1:9" x14ac:dyDescent="0.25">
      <c r="A23" s="1" t="s">
        <v>49</v>
      </c>
      <c r="B23" s="2" t="s">
        <v>56</v>
      </c>
      <c r="C23" s="6" t="s">
        <v>57</v>
      </c>
      <c r="D23" s="7">
        <f t="shared" ref="D23:E23" si="5">D24+D25+D26+D27</f>
        <v>459319.2</v>
      </c>
      <c r="E23" s="7">
        <f t="shared" si="5"/>
        <v>793658.60000000009</v>
      </c>
      <c r="F23" s="21">
        <f>F24+F25+F26+F27</f>
        <v>779193.5</v>
      </c>
      <c r="G23" s="10">
        <f t="shared" si="1"/>
        <v>-14465.100000000093</v>
      </c>
      <c r="H23" s="20">
        <f t="shared" si="2"/>
        <v>1.8225846730571647</v>
      </c>
      <c r="I23" s="16"/>
    </row>
    <row r="24" spans="1:9" x14ac:dyDescent="0.25">
      <c r="A24" s="1" t="s">
        <v>52</v>
      </c>
      <c r="B24" s="2" t="s">
        <v>59</v>
      </c>
      <c r="C24" s="6" t="s">
        <v>60</v>
      </c>
      <c r="D24" s="7">
        <v>103908.9</v>
      </c>
      <c r="E24" s="7">
        <v>149000.29999999999</v>
      </c>
      <c r="F24" s="7">
        <v>146340.70000000001</v>
      </c>
      <c r="G24" s="10">
        <f t="shared" si="1"/>
        <v>-2659.5999999999767</v>
      </c>
      <c r="H24" s="20">
        <f t="shared" si="2"/>
        <v>1.7849628490680658</v>
      </c>
      <c r="I24" s="16"/>
    </row>
    <row r="25" spans="1:9" x14ac:dyDescent="0.25">
      <c r="A25" s="1" t="s">
        <v>55</v>
      </c>
      <c r="B25" s="2" t="s">
        <v>62</v>
      </c>
      <c r="C25" s="6" t="s">
        <v>63</v>
      </c>
      <c r="D25" s="7">
        <v>288654.40000000002</v>
      </c>
      <c r="E25" s="7">
        <v>544650</v>
      </c>
      <c r="F25" s="7">
        <v>533476</v>
      </c>
      <c r="G25" s="10">
        <f t="shared" si="1"/>
        <v>-11174</v>
      </c>
      <c r="H25" s="20">
        <f t="shared" si="2"/>
        <v>2.0515927659965172</v>
      </c>
      <c r="I25" s="16"/>
    </row>
    <row r="26" spans="1:9" x14ac:dyDescent="0.25">
      <c r="A26" s="1" t="s">
        <v>58</v>
      </c>
      <c r="B26" s="2" t="s">
        <v>65</v>
      </c>
      <c r="C26" s="6" t="s">
        <v>66</v>
      </c>
      <c r="D26" s="7">
        <v>46144.1</v>
      </c>
      <c r="E26" s="7">
        <v>74510.899999999994</v>
      </c>
      <c r="F26" s="7">
        <v>73889.5</v>
      </c>
      <c r="G26" s="10">
        <f t="shared" si="1"/>
        <v>-621.39999999999418</v>
      </c>
      <c r="H26" s="20">
        <f t="shared" si="2"/>
        <v>0.83397194236010819</v>
      </c>
      <c r="I26" s="16"/>
    </row>
    <row r="27" spans="1:9" ht="31.5" x14ac:dyDescent="0.25">
      <c r="A27" s="3" t="s">
        <v>61</v>
      </c>
      <c r="B27" s="2" t="s">
        <v>68</v>
      </c>
      <c r="C27" s="6" t="s">
        <v>69</v>
      </c>
      <c r="D27" s="7">
        <v>20611.8</v>
      </c>
      <c r="E27" s="7">
        <v>25497.4</v>
      </c>
      <c r="F27" s="7">
        <v>25487.3</v>
      </c>
      <c r="G27" s="10">
        <f t="shared" si="1"/>
        <v>-10.100000000002183</v>
      </c>
      <c r="H27" s="20">
        <f t="shared" si="2"/>
        <v>3.961188199581045E-2</v>
      </c>
      <c r="I27" s="16"/>
    </row>
    <row r="28" spans="1:9" x14ac:dyDescent="0.25">
      <c r="A28" s="1" t="s">
        <v>64</v>
      </c>
      <c r="B28" s="2" t="s">
        <v>71</v>
      </c>
      <c r="C28" s="6" t="s">
        <v>72</v>
      </c>
      <c r="D28" s="7">
        <f>D29+D30+D31+D32+D33</f>
        <v>520573.3</v>
      </c>
      <c r="E28" s="7">
        <f>E29+E30+E32+E33+E31</f>
        <v>554627.19999999995</v>
      </c>
      <c r="F28" s="7">
        <f>F29+F30+F32+F33+F31</f>
        <v>529293.20000000007</v>
      </c>
      <c r="G28" s="10">
        <f t="shared" si="1"/>
        <v>-25333.999999999884</v>
      </c>
      <c r="H28" s="20">
        <f t="shared" si="2"/>
        <v>4.5677528978023219</v>
      </c>
      <c r="I28" s="16"/>
    </row>
    <row r="29" spans="1:9" x14ac:dyDescent="0.25">
      <c r="A29" s="1" t="s">
        <v>67</v>
      </c>
      <c r="B29" s="2" t="s">
        <v>74</v>
      </c>
      <c r="C29" s="6" t="s">
        <v>75</v>
      </c>
      <c r="D29" s="7">
        <v>123501.6</v>
      </c>
      <c r="E29" s="7">
        <v>121544.8</v>
      </c>
      <c r="F29" s="7">
        <v>115769.2</v>
      </c>
      <c r="G29" s="10">
        <f t="shared" si="1"/>
        <v>-5775.6000000000058</v>
      </c>
      <c r="H29" s="20">
        <f t="shared" si="2"/>
        <v>4.7518281325075264</v>
      </c>
      <c r="I29" s="16"/>
    </row>
    <row r="30" spans="1:9" x14ac:dyDescent="0.25">
      <c r="A30" s="1" t="s">
        <v>70</v>
      </c>
      <c r="B30" s="2" t="s">
        <v>77</v>
      </c>
      <c r="C30" s="6" t="s">
        <v>78</v>
      </c>
      <c r="D30" s="7">
        <v>248446.4</v>
      </c>
      <c r="E30" s="7">
        <v>245092.6</v>
      </c>
      <c r="F30" s="7">
        <v>238293.5</v>
      </c>
      <c r="G30" s="10">
        <f t="shared" si="1"/>
        <v>-6799.1000000000058</v>
      </c>
      <c r="H30" s="20">
        <f t="shared" si="2"/>
        <v>2.7740943627021011</v>
      </c>
      <c r="I30" s="16"/>
    </row>
    <row r="31" spans="1:9" ht="63" x14ac:dyDescent="0.25">
      <c r="A31" s="1" t="s">
        <v>73</v>
      </c>
      <c r="B31" s="2" t="s">
        <v>135</v>
      </c>
      <c r="C31" s="6" t="s">
        <v>136</v>
      </c>
      <c r="D31" s="7">
        <v>75412.100000000006</v>
      </c>
      <c r="E31" s="7">
        <v>113386.5</v>
      </c>
      <c r="F31" s="7">
        <v>101888.1</v>
      </c>
      <c r="G31" s="10">
        <f t="shared" si="1"/>
        <v>-11498.399999999994</v>
      </c>
      <c r="H31" s="20">
        <f t="shared" si="2"/>
        <v>10.140889788466879</v>
      </c>
      <c r="I31" s="28" t="s">
        <v>148</v>
      </c>
    </row>
    <row r="32" spans="1:9" x14ac:dyDescent="0.25">
      <c r="A32" s="3" t="s">
        <v>76</v>
      </c>
      <c r="B32" s="2" t="s">
        <v>80</v>
      </c>
      <c r="C32" s="6" t="s">
        <v>81</v>
      </c>
      <c r="D32" s="7">
        <v>15875</v>
      </c>
      <c r="E32" s="7">
        <v>17522.7</v>
      </c>
      <c r="F32" s="7">
        <v>17374.2</v>
      </c>
      <c r="G32" s="10">
        <f t="shared" si="1"/>
        <v>-148.5</v>
      </c>
      <c r="H32" s="20">
        <f t="shared" si="2"/>
        <v>0.84747213614339501</v>
      </c>
      <c r="I32" s="16"/>
    </row>
    <row r="33" spans="1:9" x14ac:dyDescent="0.25">
      <c r="A33" s="1" t="s">
        <v>79</v>
      </c>
      <c r="B33" s="2" t="s">
        <v>83</v>
      </c>
      <c r="C33" s="6" t="s">
        <v>84</v>
      </c>
      <c r="D33" s="7">
        <v>57338.2</v>
      </c>
      <c r="E33" s="7">
        <v>57080.6</v>
      </c>
      <c r="F33" s="7">
        <v>55968.2</v>
      </c>
      <c r="G33" s="10">
        <f t="shared" si="1"/>
        <v>-1112.4000000000015</v>
      </c>
      <c r="H33" s="20">
        <f t="shared" si="2"/>
        <v>1.9488232429231687</v>
      </c>
      <c r="I33" s="16"/>
    </row>
    <row r="34" spans="1:9" x14ac:dyDescent="0.25">
      <c r="A34" s="1" t="s">
        <v>82</v>
      </c>
      <c r="B34" s="2" t="s">
        <v>86</v>
      </c>
      <c r="C34" s="6" t="s">
        <v>87</v>
      </c>
      <c r="D34" s="7">
        <f t="shared" ref="D34:E34" si="6">D35+D36</f>
        <v>113296</v>
      </c>
      <c r="E34" s="7">
        <f t="shared" si="6"/>
        <v>123581.9</v>
      </c>
      <c r="F34" s="7">
        <f>F35+F36</f>
        <v>122913.5</v>
      </c>
      <c r="G34" s="10">
        <f t="shared" si="1"/>
        <v>-668.39999999999418</v>
      </c>
      <c r="H34" s="20">
        <f t="shared" si="2"/>
        <v>0.5408559020374355</v>
      </c>
      <c r="I34" s="16"/>
    </row>
    <row r="35" spans="1:9" x14ac:dyDescent="0.25">
      <c r="A35" s="1" t="s">
        <v>85</v>
      </c>
      <c r="B35" s="2" t="s">
        <v>89</v>
      </c>
      <c r="C35" s="6" t="s">
        <v>90</v>
      </c>
      <c r="D35" s="7">
        <v>89102.3</v>
      </c>
      <c r="E35" s="7">
        <v>90825</v>
      </c>
      <c r="F35" s="7">
        <v>90394.8</v>
      </c>
      <c r="G35" s="10">
        <f t="shared" si="1"/>
        <v>-430.19999999999709</v>
      </c>
      <c r="H35" s="20">
        <f t="shared" si="2"/>
        <v>0.47365813377373911</v>
      </c>
      <c r="I35" s="16"/>
    </row>
    <row r="36" spans="1:9" x14ac:dyDescent="0.25">
      <c r="A36" s="1" t="s">
        <v>88</v>
      </c>
      <c r="B36" s="2" t="s">
        <v>92</v>
      </c>
      <c r="C36" s="6" t="s">
        <v>93</v>
      </c>
      <c r="D36" s="7">
        <v>24193.7</v>
      </c>
      <c r="E36" s="7">
        <v>32756.9</v>
      </c>
      <c r="F36" s="7">
        <v>32518.7</v>
      </c>
      <c r="G36" s="10">
        <f t="shared" si="1"/>
        <v>-238.20000000000073</v>
      </c>
      <c r="H36" s="20">
        <f t="shared" si="2"/>
        <v>0.72717503793093385</v>
      </c>
      <c r="I36" s="16"/>
    </row>
    <row r="37" spans="1:9" x14ac:dyDescent="0.25">
      <c r="A37" s="3" t="s">
        <v>91</v>
      </c>
      <c r="B37" s="2" t="s">
        <v>95</v>
      </c>
      <c r="C37" s="6" t="s">
        <v>96</v>
      </c>
      <c r="D37" s="7">
        <f t="shared" ref="D37:E37" si="7">D38+D39+D40+D41+D42</f>
        <v>70795.100000000006</v>
      </c>
      <c r="E37" s="7">
        <f t="shared" si="7"/>
        <v>117043.4</v>
      </c>
      <c r="F37" s="7">
        <f>F38+F39+F40+F41+F42</f>
        <v>115752.90000000001</v>
      </c>
      <c r="G37" s="10">
        <f t="shared" si="1"/>
        <v>-1290.4999999999854</v>
      </c>
      <c r="H37" s="20">
        <f t="shared" si="2"/>
        <v>1.1025824608649373</v>
      </c>
      <c r="I37" s="16"/>
    </row>
    <row r="38" spans="1:9" x14ac:dyDescent="0.25">
      <c r="A38" s="1" t="s">
        <v>94</v>
      </c>
      <c r="B38" s="2" t="s">
        <v>98</v>
      </c>
      <c r="C38" s="6" t="s">
        <v>99</v>
      </c>
      <c r="D38" s="7">
        <v>350</v>
      </c>
      <c r="E38" s="7">
        <v>1277.7</v>
      </c>
      <c r="F38" s="7">
        <v>1276.2</v>
      </c>
      <c r="G38" s="10">
        <f t="shared" si="1"/>
        <v>-1.5</v>
      </c>
      <c r="H38" s="20">
        <f t="shared" si="2"/>
        <v>0.1173984503404597</v>
      </c>
      <c r="I38" s="16"/>
    </row>
    <row r="39" spans="1:9" x14ac:dyDescent="0.25">
      <c r="A39" s="1" t="s">
        <v>97</v>
      </c>
      <c r="B39" s="2" t="s">
        <v>101</v>
      </c>
      <c r="C39" s="6" t="s">
        <v>102</v>
      </c>
      <c r="D39" s="7">
        <v>27882.1</v>
      </c>
      <c r="E39" s="7">
        <v>29972.2</v>
      </c>
      <c r="F39" s="7">
        <v>29972.2</v>
      </c>
      <c r="G39" s="10">
        <f t="shared" si="1"/>
        <v>0</v>
      </c>
      <c r="H39" s="20">
        <f t="shared" si="2"/>
        <v>0</v>
      </c>
      <c r="I39" s="16"/>
    </row>
    <row r="40" spans="1:9" x14ac:dyDescent="0.25">
      <c r="A40" s="1" t="s">
        <v>100</v>
      </c>
      <c r="B40" s="2" t="s">
        <v>104</v>
      </c>
      <c r="C40" s="6" t="s">
        <v>105</v>
      </c>
      <c r="D40" s="7">
        <v>19812.400000000001</v>
      </c>
      <c r="E40" s="7">
        <v>23277</v>
      </c>
      <c r="F40" s="7">
        <v>22645.7</v>
      </c>
      <c r="G40" s="10">
        <f t="shared" si="1"/>
        <v>-631.29999999999927</v>
      </c>
      <c r="H40" s="20">
        <f t="shared" si="2"/>
        <v>2.7121192593547221</v>
      </c>
      <c r="I40" s="16"/>
    </row>
    <row r="41" spans="1:9" ht="126" x14ac:dyDescent="0.25">
      <c r="A41" s="1" t="s">
        <v>103</v>
      </c>
      <c r="B41" s="2" t="s">
        <v>107</v>
      </c>
      <c r="C41" s="6" t="s">
        <v>108</v>
      </c>
      <c r="D41" s="7">
        <v>4978.1000000000004</v>
      </c>
      <c r="E41" s="7">
        <v>6078.3</v>
      </c>
      <c r="F41" s="7">
        <v>5461.4</v>
      </c>
      <c r="G41" s="10">
        <f t="shared" si="1"/>
        <v>-616.90000000000055</v>
      </c>
      <c r="H41" s="22">
        <f t="shared" si="2"/>
        <v>10.149219354095735</v>
      </c>
      <c r="I41" s="16" t="s">
        <v>134</v>
      </c>
    </row>
    <row r="42" spans="1:9" x14ac:dyDescent="0.25">
      <c r="A42" s="3" t="s">
        <v>106</v>
      </c>
      <c r="B42" s="2" t="s">
        <v>110</v>
      </c>
      <c r="C42" s="6" t="s">
        <v>111</v>
      </c>
      <c r="D42" s="7">
        <v>17772.5</v>
      </c>
      <c r="E42" s="7">
        <v>56438.2</v>
      </c>
      <c r="F42" s="7">
        <v>56397.4</v>
      </c>
      <c r="G42" s="10">
        <f t="shared" si="1"/>
        <v>-40.799999999995634</v>
      </c>
      <c r="H42" s="20">
        <f t="shared" si="2"/>
        <v>7.2291462165679832E-2</v>
      </c>
      <c r="I42" s="16"/>
    </row>
    <row r="43" spans="1:9" x14ac:dyDescent="0.25">
      <c r="A43" s="1" t="s">
        <v>109</v>
      </c>
      <c r="B43" s="2" t="s">
        <v>113</v>
      </c>
      <c r="C43" s="6" t="s">
        <v>114</v>
      </c>
      <c r="D43" s="7">
        <f>D44+D45</f>
        <v>73401.100000000006</v>
      </c>
      <c r="E43" s="7">
        <f>E44+E45</f>
        <v>76929.3</v>
      </c>
      <c r="F43" s="7">
        <f>F44+F45</f>
        <v>75741.600000000006</v>
      </c>
      <c r="G43" s="10">
        <f t="shared" si="1"/>
        <v>-1187.6999999999971</v>
      </c>
      <c r="H43" s="20">
        <f t="shared" si="2"/>
        <v>1.5438850996954301</v>
      </c>
      <c r="I43" s="16"/>
    </row>
    <row r="44" spans="1:9" x14ac:dyDescent="0.25">
      <c r="A44" s="1" t="s">
        <v>112</v>
      </c>
      <c r="B44" s="2" t="s">
        <v>116</v>
      </c>
      <c r="C44" s="6" t="s">
        <v>117</v>
      </c>
      <c r="D44" s="7">
        <v>54870.9</v>
      </c>
      <c r="E44" s="7">
        <v>63702.1</v>
      </c>
      <c r="F44" s="7">
        <v>62636.1</v>
      </c>
      <c r="G44" s="10">
        <f t="shared" si="1"/>
        <v>-1066</v>
      </c>
      <c r="H44" s="20">
        <f t="shared" si="2"/>
        <v>1.6734142202533349</v>
      </c>
      <c r="I44" s="16"/>
    </row>
    <row r="45" spans="1:9" ht="31.5" x14ac:dyDescent="0.25">
      <c r="A45" s="1" t="s">
        <v>115</v>
      </c>
      <c r="B45" s="2" t="s">
        <v>137</v>
      </c>
      <c r="C45" s="6" t="s">
        <v>138</v>
      </c>
      <c r="D45" s="7">
        <v>18530.2</v>
      </c>
      <c r="E45" s="7">
        <v>13227.2</v>
      </c>
      <c r="F45" s="7">
        <v>13105.5</v>
      </c>
      <c r="G45" s="10">
        <f t="shared" si="1"/>
        <v>-121.70000000000073</v>
      </c>
      <c r="H45" s="20">
        <f t="shared" si="2"/>
        <v>0.92007378734729173</v>
      </c>
      <c r="I45" s="16"/>
    </row>
    <row r="46" spans="1:9" x14ac:dyDescent="0.25">
      <c r="A46" s="1" t="s">
        <v>118</v>
      </c>
      <c r="B46" s="2" t="s">
        <v>119</v>
      </c>
      <c r="C46" s="6" t="s">
        <v>120</v>
      </c>
      <c r="D46" s="7">
        <f>D47+D48</f>
        <v>21646</v>
      </c>
      <c r="E46" s="7">
        <f t="shared" ref="E46" si="8">+E48</f>
        <v>24554.2</v>
      </c>
      <c r="F46" s="7">
        <f>+F48</f>
        <v>23836.799999999999</v>
      </c>
      <c r="G46" s="10">
        <f t="shared" si="1"/>
        <v>-717.40000000000146</v>
      </c>
      <c r="H46" s="22">
        <f t="shared" si="2"/>
        <v>2.9216997499409558</v>
      </c>
      <c r="I46" s="16"/>
    </row>
    <row r="47" spans="1:9" x14ac:dyDescent="0.25">
      <c r="A47" s="3" t="s">
        <v>121</v>
      </c>
      <c r="B47" s="2" t="s">
        <v>140</v>
      </c>
      <c r="C47" s="6" t="s">
        <v>141</v>
      </c>
      <c r="D47" s="7">
        <v>765</v>
      </c>
      <c r="E47" s="7">
        <v>0</v>
      </c>
      <c r="F47" s="7">
        <v>0</v>
      </c>
      <c r="G47" s="10">
        <v>0</v>
      </c>
      <c r="H47" s="22">
        <v>0</v>
      </c>
      <c r="I47" s="16"/>
    </row>
    <row r="48" spans="1:9" x14ac:dyDescent="0.25">
      <c r="A48" s="1" t="s">
        <v>145</v>
      </c>
      <c r="B48" s="2" t="s">
        <v>122</v>
      </c>
      <c r="C48" s="6" t="s">
        <v>123</v>
      </c>
      <c r="D48" s="7">
        <v>20881</v>
      </c>
      <c r="E48" s="8">
        <v>24554.2</v>
      </c>
      <c r="F48" s="8">
        <v>23836.799999999999</v>
      </c>
      <c r="G48" s="10">
        <f t="shared" si="1"/>
        <v>-717.40000000000146</v>
      </c>
      <c r="H48" s="22">
        <f t="shared" si="2"/>
        <v>2.9216997499409558</v>
      </c>
      <c r="I48" s="24"/>
    </row>
    <row r="49" spans="1:9" ht="31.5" x14ac:dyDescent="0.25">
      <c r="A49" s="1" t="s">
        <v>146</v>
      </c>
      <c r="B49" s="2" t="s">
        <v>142</v>
      </c>
      <c r="C49" s="6" t="s">
        <v>143</v>
      </c>
      <c r="D49" s="7">
        <f>D50</f>
        <v>7292.5</v>
      </c>
      <c r="E49" s="8">
        <f>E50</f>
        <v>0</v>
      </c>
      <c r="F49" s="8">
        <f>F50</f>
        <v>0</v>
      </c>
      <c r="G49" s="10">
        <f t="shared" si="1"/>
        <v>0</v>
      </c>
      <c r="H49" s="22">
        <v>0</v>
      </c>
      <c r="I49" s="24"/>
    </row>
    <row r="50" spans="1:9" ht="31.5" x14ac:dyDescent="0.25">
      <c r="A50" s="1" t="s">
        <v>147</v>
      </c>
      <c r="B50" s="2" t="s">
        <v>142</v>
      </c>
      <c r="C50" s="6" t="s">
        <v>144</v>
      </c>
      <c r="D50" s="7">
        <v>7292.5</v>
      </c>
      <c r="E50" s="8">
        <v>0</v>
      </c>
      <c r="F50" s="8">
        <v>0</v>
      </c>
      <c r="G50" s="10">
        <f t="shared" si="1"/>
        <v>0</v>
      </c>
      <c r="H50" s="22">
        <v>0</v>
      </c>
      <c r="I50" s="24"/>
    </row>
    <row r="51" spans="1:9" s="19" customFormat="1" x14ac:dyDescent="0.25">
      <c r="A51" s="25" t="s">
        <v>124</v>
      </c>
      <c r="B51" s="26"/>
      <c r="C51" s="17"/>
      <c r="D51" s="9">
        <f>D6+D13+D15+D18+D23+D28+D34+D37+D43+D46+D49</f>
        <v>1625499.3000000003</v>
      </c>
      <c r="E51" s="9">
        <f>E6+E13+E15+E18+E23+E28+E34+E37+E43+E46</f>
        <v>2075979.7999999998</v>
      </c>
      <c r="F51" s="9">
        <f>F6+F13+F15+F18+F23+F28+F34+F37+F43+F46</f>
        <v>2027687.7000000004</v>
      </c>
      <c r="G51" s="14">
        <f t="shared" si="1"/>
        <v>-48292.099999999395</v>
      </c>
      <c r="H51" s="15">
        <f t="shared" si="2"/>
        <v>2.3262316906936746</v>
      </c>
      <c r="I51" s="18"/>
    </row>
  </sheetData>
  <mergeCells count="2">
    <mergeCell ref="A51:B51"/>
    <mergeCell ref="B2:I2"/>
  </mergeCells>
  <pageMargins left="0.70866141732283472" right="0.70866141732283472" top="0.74803149606299213" bottom="0.74803149606299213" header="0.31496062992125984" footer="0.31496062992125984"/>
  <pageSetup paperSize="9" scale="64" fitToHeight="10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2018-04-20T07:14:52Z</dcterms:modified>
</cp:coreProperties>
</file>